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38" yWindow="163" windowWidth="14801" windowHeight="7951"/>
  </bookViews>
  <sheets>
    <sheet name="Лист1" sheetId="1" r:id="rId1"/>
    <sheet name="Лист2" sheetId="2" r:id="rId2"/>
    <sheet name="Лист3" sheetId="3" r:id="rId3"/>
  </sheets>
  <definedNames>
    <definedName name="_xlnm.Print_Area" localSheetId="0">Лист1!$A$1:$N$138</definedName>
  </definedNames>
  <calcPr calcId="145621"/>
</workbook>
</file>

<file path=xl/calcChain.xml><?xml version="1.0" encoding="utf-8"?>
<calcChain xmlns="http://schemas.openxmlformats.org/spreadsheetml/2006/main">
  <c r="J52" i="1" l="1"/>
  <c r="J33" i="1" l="1"/>
  <c r="M7" i="1" l="1"/>
  <c r="G118" i="1" l="1"/>
  <c r="G88" i="1"/>
  <c r="G74" i="1"/>
  <c r="G67" i="1"/>
  <c r="G63" i="1"/>
  <c r="G48" i="1"/>
  <c r="G41" i="1"/>
  <c r="G30" i="1"/>
  <c r="G29" i="1"/>
  <c r="G18" i="1"/>
  <c r="J126" i="1" l="1"/>
  <c r="G114" i="1" l="1"/>
  <c r="J122" i="1" l="1"/>
  <c r="G122" i="1" s="1"/>
  <c r="G130" i="1" l="1"/>
  <c r="I126" i="1" l="1"/>
  <c r="G126" i="1" s="1"/>
  <c r="I52" i="1"/>
  <c r="I25" i="1"/>
  <c r="J10" i="1" l="1"/>
  <c r="J7" i="1" s="1"/>
  <c r="K10" i="1"/>
  <c r="K7" i="1" s="1"/>
  <c r="L10" i="1"/>
  <c r="L7" i="1" s="1"/>
  <c r="I33" i="1" l="1"/>
  <c r="I10" i="1" l="1"/>
  <c r="I7" i="1" s="1"/>
  <c r="H95" i="1" l="1"/>
  <c r="G95" i="1" s="1"/>
  <c r="H107" i="1" l="1"/>
  <c r="G107" i="1" s="1"/>
  <c r="H84" i="1"/>
  <c r="G84" i="1" s="1"/>
  <c r="H33" i="1"/>
  <c r="G33" i="1" s="1"/>
  <c r="H10" i="1" l="1"/>
  <c r="G10" i="1" l="1"/>
  <c r="H52" i="1"/>
  <c r="G52" i="1" s="1"/>
  <c r="H25" i="1"/>
  <c r="G25" i="1" s="1"/>
  <c r="H7" i="1" l="1"/>
  <c r="G7" i="1" s="1"/>
</calcChain>
</file>

<file path=xl/sharedStrings.xml><?xml version="1.0" encoding="utf-8"?>
<sst xmlns="http://schemas.openxmlformats.org/spreadsheetml/2006/main" count="350" uniqueCount="99">
  <si>
    <t>Назва напряму діяльності (пріоритетні завдання)</t>
  </si>
  <si>
    <t>Відповідальні за виконання</t>
  </si>
  <si>
    <t>Очікувані результати виконання заходів</t>
  </si>
  <si>
    <t>Усього</t>
  </si>
  <si>
    <t>УСЬОГО</t>
  </si>
  <si>
    <t>Державний бюджет</t>
  </si>
  <si>
    <t>Покращення якості та доступності надання медичної допомоги населенню</t>
  </si>
  <si>
    <t>Обласний бюджет</t>
  </si>
  <si>
    <t>Інші джерела фінансування</t>
  </si>
  <si>
    <t>_</t>
  </si>
  <si>
    <t>Підвищення соціального рівня сімей</t>
  </si>
  <si>
    <t xml:space="preserve"> Виконавчі комітети районних у місті  рад </t>
  </si>
  <si>
    <t xml:space="preserve">Зміст заходів Програми </t>
  </si>
  <si>
    <t>У межах коштів, передбачених у  обласному бюджеті</t>
  </si>
  <si>
    <t>За рахунок   інших джерел фінансування, не заборонених  чинним законодавством</t>
  </si>
  <si>
    <t xml:space="preserve">ПЕРЕЛІК 
завдань і заходів Програми </t>
  </si>
  <si>
    <t>У межах коштів, передбачених в  обласному бюджеті</t>
  </si>
  <si>
    <t>3.2. Забезпечення лікувальним харчуванням  хворих на фенілкетонурію</t>
  </si>
  <si>
    <t>Зниження смертності онкохворих, хворих із захворюваннями крові, кровотворної та лімфатичної  тканин, рідкісними (орфанними) захворюваннями, з патологією нирок та іншими невиліковними хворобами</t>
  </si>
  <si>
    <t>Покращення забезпечення мешканців міста лікувальними засобами та виробами медичного призначення</t>
  </si>
  <si>
    <t>Управління охорони здоров’я виконкому Криворізької міської ради, заклади охорони здоров'я</t>
  </si>
  <si>
    <t>Районні в місті бюджети</t>
  </si>
  <si>
    <t>У межах коштів, передбачених у районних у місті бюджетах</t>
  </si>
  <si>
    <t>4.3.  Здійснення обліку та аналізу захворюваності, профілактична та санітарно-просвітницька робота серед населення</t>
  </si>
  <si>
    <t>Управління охорони здоров'я виконкому Криворізької міської ради, заклади охорони здоров'я</t>
  </si>
  <si>
    <t>‒</t>
  </si>
  <si>
    <t>У межах коштів, отриманих як спонсорська допомога</t>
  </si>
  <si>
    <t>Медичні огляди громадян під час призову на військову службу</t>
  </si>
  <si>
    <t>Забезпечення проведення медичних оглядів громадян під час призову на військову службу</t>
  </si>
  <si>
    <t>№ п/п</t>
  </si>
  <si>
    <t>Удосконалення первинної медико - санітарної допомоги на засадах сімейної медицини</t>
  </si>
  <si>
    <t>Управління охорони здоров’я виконкому Криворізької міської ради, Комунальні некомерційні підприємства «Центр первинної медико-санітарної допомоги» №№1,2,3,4,5, 6,7 Криворізької міської ради</t>
  </si>
  <si>
    <t>2.3. Реалізація проєктів-переможців конкурсу проєктів місцевого розвитку «Громадський бюджет»</t>
  </si>
  <si>
    <t>2.6.  Проведення видатків за рахунок субвенції з обласного бюджету на пільгове медичне обслуговування осіб, які постраждали внаслідок чорнобильської катастрофи</t>
  </si>
  <si>
    <t>За рахунок інших джерел фінансування, не заборонених чинним законодавством</t>
  </si>
  <si>
    <t>Підвищення якості надання медичної  та соціальної допомоги населенню</t>
  </si>
  <si>
    <t>4.2.  Надання батькам дітей, хворих на злоякісні новоутворення, фіксованої матеріальної допомоги в розмірі 2000 грн щомісячно на 1 дитину</t>
  </si>
  <si>
    <t>5.1 Проведення туберкуліно-діагностики дитячому  населенню міста, імунопрофілактики серед дорослих та дітей за епідемічними показаннями, забезпечення соціальної підтримки пацієнтів, хворих на туберкульоз</t>
  </si>
  <si>
    <t>Захист населення від інфекційних захворюваннь</t>
  </si>
  <si>
    <t>Покращення поліативної допомоги населенню</t>
  </si>
  <si>
    <r>
      <t xml:space="preserve">Управління охорони здоров’я виконкому Криворізької міської ради, Комунальні некомерційні підприємства </t>
    </r>
    <r>
      <rPr>
        <sz val="14"/>
        <rFont val="Calibri"/>
        <family val="2"/>
        <charset val="204"/>
      </rPr>
      <t>«</t>
    </r>
    <r>
      <rPr>
        <sz val="14"/>
        <rFont val="Times New Roman"/>
        <family val="1"/>
        <charset val="204"/>
      </rPr>
      <t>Центр первинної медико-санітарної допомоги</t>
    </r>
    <r>
      <rPr>
        <sz val="14"/>
        <rFont val="Calibri"/>
        <family val="2"/>
        <charset val="204"/>
      </rPr>
      <t>»</t>
    </r>
    <r>
      <rPr>
        <sz val="14"/>
        <rFont val="Times New Roman"/>
        <family val="1"/>
        <charset val="204"/>
      </rPr>
      <t xml:space="preserve"> №№1,2,3,4,5, 6,7 Криворізької міської ради</t>
    </r>
  </si>
  <si>
    <t>Бюджет Криворізької міської тери-торіальної громади</t>
  </si>
  <si>
    <t>1.3. Реалізація проєктів-пере-можців конкурсу проєктів місцевого розвитку «Громад-ський бюджет»</t>
  </si>
  <si>
    <t>Удосконалення організації спеціалізованої та стаціонарної медичної допомоги</t>
  </si>
  <si>
    <t>У межах коштів, передбачених у обласному бюджеті</t>
  </si>
  <si>
    <r>
      <t xml:space="preserve">Управління охорони здоров’я виконкому Криворізької міської ради, Комунальні некомерційні підприємства </t>
    </r>
    <r>
      <rPr>
        <sz val="14"/>
        <rFont val="Calibri"/>
        <family val="2"/>
        <charset val="204"/>
      </rPr>
      <t>«</t>
    </r>
    <r>
      <rPr>
        <sz val="14"/>
        <rFont val="Times New Roman"/>
        <family val="1"/>
        <charset val="204"/>
      </rPr>
      <t>Центр первинної медико-санітарної допомоги</t>
    </r>
    <r>
      <rPr>
        <sz val="14"/>
        <rFont val="Calibri"/>
        <family val="2"/>
        <charset val="204"/>
      </rPr>
      <t>»</t>
    </r>
    <r>
      <rPr>
        <sz val="14"/>
        <rFont val="Times New Roman"/>
        <family val="1"/>
        <charset val="204"/>
      </rPr>
      <t xml:space="preserve"> №№1,2,3,4,5, 6,7 Криворізької міської ради та заклади охорони здоров'я</t>
    </r>
  </si>
  <si>
    <t>Бюджет Криворізької міської тери-торіальної громади (у то-му числі резер-вний фонд)</t>
  </si>
  <si>
    <t>Управління охорони здоров’я, капітального будівництва виконкому Криворізької міської ради, заклади охорони здоров'я</t>
  </si>
  <si>
    <t>3.1.Забезпечення дитячим харчуванням дітей з малозабезпечених сімей та дітей, народжених від ВІЛ-інфікованих матерів</t>
  </si>
  <si>
    <t>5.2.  Запобігання занесенню та поширенню на території м. Кри-вого Рогу гострої респіраторної хвороби, спричиненої коронавірусом COVID-19</t>
  </si>
  <si>
    <r>
      <t xml:space="preserve">Управління охорони здоров’я виконкому Криворізької міської ради, Комунальне некомерційне підприємство </t>
    </r>
    <r>
      <rPr>
        <sz val="14"/>
        <rFont val="Calibri"/>
        <family val="2"/>
        <charset val="204"/>
      </rPr>
      <t>«</t>
    </r>
    <r>
      <rPr>
        <sz val="14"/>
        <rFont val="Times New Roman"/>
        <family val="1"/>
        <charset val="204"/>
      </rPr>
      <t>Криворізька інфекційна лікарня №1</t>
    </r>
    <r>
      <rPr>
        <sz val="14"/>
        <rFont val="Calibri"/>
        <family val="2"/>
        <charset val="204"/>
      </rPr>
      <t>»</t>
    </r>
    <r>
      <rPr>
        <sz val="14"/>
        <rFont val="Times New Roman"/>
        <family val="1"/>
        <charset val="204"/>
      </rPr>
      <t xml:space="preserve"> Криворізької міської ради</t>
    </r>
  </si>
  <si>
    <t>Управління охорони здоров’я виконкому Криворізької міської ради, Комунальне підприємство «Фармація» Криворізької міської ради, заклади охорони здоров'я</t>
  </si>
  <si>
    <t>Забезпечення роботи постійно діючих позаштатних військово-лікарських комісій районних територіальних центрів комплектування та соціальної підтримки</t>
  </si>
  <si>
    <t>5.3. Відкриття рахунку в установах банку для надходження коштів спонсорської допомоги на виконання цільових централізо-ваних заходів з метою запобіган-ня поширенню в м. Кривому Розі коронавірусу COVID-19</t>
  </si>
  <si>
    <t>4.1. Забезпечення безкоштовними лікарськими засобами та  витратними матеріалами  хворих, у тому числі тих, які отримують системний гемодіаліз та перитоніальний діаліз</t>
  </si>
  <si>
    <t>Збереження (стабілізація фінансового стану), подальший розвиток мережі аптек Комунального підприємства «Фармація» Криворізької міської ради та доступність лікарських засобів для всіх верств населення відповідно до чинного законодавства</t>
  </si>
  <si>
    <t>У межах коштів, передбачених у Державному бюджеті</t>
  </si>
  <si>
    <t>Забезпечення безперебійного функціонування закладів охорони здоров’я та Комунального підприємства «Фармація» Криворізької міської ради, задоволення життєво необхідних потреб громади міста, зокрема в умовах дії правового режиму воєнного стану</t>
  </si>
  <si>
    <t>Управління охорони здоров’я виконкому Криворізької міської ради,  заклади охорони здоров'я</t>
  </si>
  <si>
    <t>Забезпечення роботи закладів охорони здоров’я та комунального підприємства в умовах дії воєнного стану</t>
  </si>
  <si>
    <t>8.2. Придбання медикаментів, виробів медичного призначення, дезінфекційних засобів, аптечок медичних, засобів, які використовуються для боротьби із збудниками хвороб або паразитами, тощо</t>
  </si>
  <si>
    <t>8.4. Забезпечення безперебійної діяльності та виконання соціально-важливих завдань в умовах дії воєнного стану Комунального підприємства «Фармація» Криворізької міської ради (заробітна плата з нарахуваннями, податки тощо)</t>
  </si>
  <si>
    <t>Управління охорони здоров’я виконкому Криворізької міської ради, Комунальне підприємство «Фармація» Криворізької міської ради</t>
  </si>
  <si>
    <t>8.1.  Харчування військовослужбовців Збройних сил України й інших військових формувань під час  лікування та реабілітації з розрахунку 150 грн на 1 ліжко/день</t>
  </si>
  <si>
    <t>Орієнтовні обсяги фінансування за роками виконання, тис. грн</t>
  </si>
  <si>
    <t>Керуюча справами виконкому                                                             Олена ШОВГЕЛЯ</t>
  </si>
  <si>
    <t>1.1. Подальший розвиток мережі структурних підрозділів центрів первинної медико-санітарної допомоги населенню - амбулаторій загальної практики-сімейної медицини</t>
  </si>
  <si>
    <t xml:space="preserve">1.2. Проведення видатків за рахунок субвенції з обласного бюджету бюджетам міст, районів та об'єднаних територіальних громад на виконання доручень виборців депутатами обласної ради </t>
  </si>
  <si>
    <t xml:space="preserve">2.2. Проведення видатків за рахунок субвенції з обласного бюджету бюджетам міст, районів та об'єднаних територіальних громад на виконання доручень виборців депутатами обласної ради </t>
  </si>
  <si>
    <r>
      <t>Створення умов безпечного материн-ства, здорового дитинства та збере-ження репродуктив-ного здоров</t>
    </r>
    <r>
      <rPr>
        <sz val="14"/>
        <rFont val="Calibri"/>
        <family val="2"/>
        <charset val="204"/>
      </rPr>
      <t>ʾ</t>
    </r>
    <r>
      <rPr>
        <sz val="14"/>
        <rFont val="Times New Roman"/>
        <family val="1"/>
        <charset val="204"/>
      </rPr>
      <t>я населення</t>
    </r>
  </si>
  <si>
    <t>Джерела фінансування</t>
  </si>
  <si>
    <t>Строки виконання, роки</t>
  </si>
  <si>
    <t>Управління охорони здоров’я виконкому Криворізької міської ради, Комунальні некомерційні підприємства «Центр первинної медико-санітарної допомоги» №№1,2,3,4,5, 6,7 Криворізької міської ради; благодійні організації, інститути громадянського суспільства, фізичні особи (за згодою)</t>
  </si>
  <si>
    <t>Управління охорони здоров’я виконкому Криворізької міської ради, заклади охорони здоров'я; благодійні організації, інститути громадянського суспільства, фізичні особи (за згодою)</t>
  </si>
  <si>
    <t xml:space="preserve">
2023</t>
  </si>
  <si>
    <r>
      <t xml:space="preserve">8.5.  Надання безкоштовної стоматологічної допомоги (терапевтичного та хірургічного лікування) пільговим категоріям громадян згідно із Законом України </t>
    </r>
    <r>
      <rPr>
        <sz val="14"/>
        <rFont val="Calibri"/>
        <family val="2"/>
        <charset val="204"/>
      </rPr>
      <t>«</t>
    </r>
    <r>
      <rPr>
        <sz val="14"/>
        <rFont val="Times New Roman"/>
        <family val="1"/>
        <charset val="204"/>
      </rPr>
      <t>Про статус ветеранів війни, гарантії їх соціального захисту</t>
    </r>
    <r>
      <rPr>
        <sz val="14"/>
        <rFont val="Calibri"/>
        <family val="2"/>
        <charset val="204"/>
      </rPr>
      <t>»</t>
    </r>
    <r>
      <rPr>
        <sz val="14"/>
        <rFont val="Times New Roman"/>
        <family val="1"/>
        <charset val="204"/>
      </rPr>
      <t xml:space="preserve"> для підготовки до проведення безкоштовного зубопротезування    </t>
    </r>
    <r>
      <rPr>
        <sz val="16"/>
        <rFont val="Calibri"/>
        <family val="2"/>
        <charset val="204"/>
      </rPr>
      <t/>
    </r>
  </si>
  <si>
    <r>
      <t xml:space="preserve">Управління охорони здоров’я виконкому Криворізької міської ради,  Комунальне некомерційне підприємство </t>
    </r>
    <r>
      <rPr>
        <sz val="14"/>
        <rFont val="Calibri"/>
        <family val="2"/>
        <charset val="204"/>
      </rPr>
      <t>«</t>
    </r>
    <r>
      <rPr>
        <sz val="14"/>
        <rFont val="Times New Roman"/>
        <family val="1"/>
        <charset val="204"/>
      </rPr>
      <t xml:space="preserve">Територіальне медичне об'єднання </t>
    </r>
    <r>
      <rPr>
        <sz val="14"/>
        <rFont val="Calibri"/>
        <family val="2"/>
        <charset val="204"/>
      </rPr>
      <t>«</t>
    </r>
    <r>
      <rPr>
        <sz val="14"/>
        <rFont val="Times New Roman"/>
        <family val="1"/>
        <charset val="204"/>
      </rPr>
      <t>Криворізька клінічна стоматологія</t>
    </r>
    <r>
      <rPr>
        <sz val="14"/>
        <rFont val="Calibri"/>
        <family val="2"/>
        <charset val="204"/>
      </rPr>
      <t>»</t>
    </r>
    <r>
      <rPr>
        <sz val="14"/>
        <rFont val="Times New Roman"/>
        <family val="1"/>
        <charset val="204"/>
      </rPr>
      <t xml:space="preserve"> Криворізької міської ради</t>
    </r>
  </si>
  <si>
    <t>8.3. Придбання медичного й іншого обладнання, предметів довгострокового користування, проведення ремонтних робіт приміщень для лікування, відновлення та реабілітації військовослужбовців і осіб, які постраждали від збройної агресії Російської Федерації проти України</t>
  </si>
  <si>
    <r>
      <t>2017</t>
    </r>
    <r>
      <rPr>
        <sz val="14"/>
        <rFont val="Arial Cyr"/>
        <charset val="204"/>
      </rPr>
      <t>–</t>
    </r>
    <r>
      <rPr>
        <sz val="14"/>
        <rFont val="Times New Roman"/>
        <family val="1"/>
        <charset val="204"/>
      </rPr>
      <t>2027</t>
    </r>
  </si>
  <si>
    <t>2017–2027</t>
  </si>
  <si>
    <t>-</t>
  </si>
  <si>
    <t>2020–2027</t>
  </si>
  <si>
    <t>2022–2027</t>
  </si>
  <si>
    <t>2.4. Надання субвенції з міського державному, обласному бюджетам на забезпечення роботи закладів охорони здоров'я, що надають медичну допомогу населенню</t>
  </si>
  <si>
    <t>Забезпечення надання сучасної якісної медичної допомоги населенню</t>
  </si>
  <si>
    <t>Виконком Криворізької міської ради, Комунальне некомерційне підприємство «Центр первинної медико-санітарної допомоги №2» Криворізької міської ради</t>
  </si>
  <si>
    <t>1.5.Реалізація проекту (програми) міжнародної технічної допомоги «Проект розширення можливостей громад України» між Урядом України та Комісією європейських співтовариств.  Отримання автомобіля для надання медичних послуг для Комунального некомерційного підприємства «Центр первинної медико-санітарної допомоги №2» Криворізької міської ради</t>
  </si>
  <si>
    <t>2.1. Покращення матеріально-  технічної бази підрозділів лікувально-профілактичних закладів спеціалізованої та стаціонарної медичної допомоги й забезпечення ефективного використання обладнання</t>
  </si>
  <si>
    <t>Протидія поши-ренню  соціально- небезпечних хвороб (ВІЛ інфекції/ СНІДу, туберкульозу та ін.)</t>
  </si>
  <si>
    <r>
      <t>2019</t>
    </r>
    <r>
      <rPr>
        <sz val="14"/>
        <rFont val="Arial Cyr"/>
        <charset val="204"/>
      </rPr>
      <t>–</t>
    </r>
    <r>
      <rPr>
        <sz val="14"/>
        <rFont val="Times New Roman"/>
        <family val="1"/>
        <charset val="204"/>
      </rPr>
      <t>2027,
2023,
2023–2024,</t>
    </r>
  </si>
  <si>
    <t xml:space="preserve">Додаток 4
до міжгалузевої комплексної програми
«Здоров’я нації» у м. Кривому Розі на               
 2017 – 2027 роки                                                                 
</t>
  </si>
  <si>
    <r>
      <rPr>
        <i/>
        <sz val="19"/>
        <rFont val="Times New Roman"/>
        <family val="1"/>
        <charset val="204"/>
      </rPr>
      <t xml:space="preserve">Продовження додатка 4
</t>
    </r>
    <r>
      <rPr>
        <sz val="19"/>
        <rFont val="Times New Roman"/>
        <family val="1"/>
        <charset val="204"/>
      </rPr>
      <t xml:space="preserve">
</t>
    </r>
  </si>
  <si>
    <r>
      <rPr>
        <i/>
        <sz val="23"/>
        <rFont val="Times New Roman"/>
        <family val="1"/>
        <charset val="204"/>
      </rPr>
      <t xml:space="preserve">Продовження додатка 4
</t>
    </r>
    <r>
      <rPr>
        <sz val="23"/>
        <rFont val="Times New Roman"/>
        <family val="1"/>
        <charset val="204"/>
      </rPr>
      <t xml:space="preserve">
</t>
    </r>
  </si>
  <si>
    <t>1.4. Надання фінансової підтримки  Комунальним  некомерційним підприємст-</t>
  </si>
  <si>
    <t xml:space="preserve"> Комунальні некомерційні підприємства «Центр первинної медико-санітарної допомоги» №№1,2,3,4,5, 6,7 Криворізької міської ради</t>
  </si>
  <si>
    <t>Управління охорони здоров’я виконкому Криворізької міської ради,</t>
  </si>
  <si>
    <r>
      <t xml:space="preserve">вам </t>
    </r>
    <r>
      <rPr>
        <sz val="14"/>
        <rFont val="Calibri"/>
        <family val="2"/>
        <charset val="204"/>
      </rPr>
      <t>«</t>
    </r>
    <r>
      <rPr>
        <sz val="14"/>
        <rFont val="Times New Roman"/>
        <family val="1"/>
        <charset val="204"/>
      </rPr>
      <t>Центр первинної медико-санітарної допомоги» №№1,2,3,4,5,6,7 Криворізької міської ради на оплату комунальних послуг та енергоносіїв, інших поточних видатків, пов’язаних з діяльністю закладів</t>
    </r>
  </si>
  <si>
    <t xml:space="preserve">2.5. Надання фінансової підтримки закладам охорони здоров'я на оплату комуналь-них послуг та енергоносіїв, інших поточних видатків, пов’язаних з діяльністю закла-дів, у тому числі:
2.5.1 на погашення заборго-ваності із заробітної плати з нарахуваннями в сумі             8 313,00 тис. грн працівникам Комунального некомерційного підприємства «Криворі-зька міська лікарня №7» Криворізької міської ради, що затверджене кластер-ним закладом охорони здо-ров’я в спроможній мережі закладів охорони здоров’я Дніпропетровського госпі-тального округу, для надання медичної допомоги хворим на хірургічну, гінекологічну, травматологічну патології, вагітним, роділлям Криворізь-кого району з підтвердженими та підозрілими випадками захворювання на COVID-19  у частині надання стаціонарної допомоги; 
2.5.2 на виплату заробітної плати з нарахуваннями пра-цівникам Комунального під-приємства «Криворізька місь-ка лікарня №1» Криворізької міської ради в сумі 2 440,00 тис.грн та Комунального підприємства «Криворізька міська лікарня №7» Криво-різької міської ради в сумі             4 285,817 тис.грн., що затверджені в спроможній мережі закладів охорони здоров’я Дніпропетровського госпітального округу загальним та кластерним закладами охорони здоров’я відповідно;                                                          </t>
  </si>
  <si>
    <t>2.5.3 на виплату заробітної плати з нарахуваннями в сумі                     15 500,00 тис. грн працівникам Комунального некомерційного підприємства «Територіальне медичне об'єднання «Криворізька клінічна стоматологія» Криворізької міської ради</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</si>
</sst>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b/>
      <sz val="22"/>
      <name val="Times New Roman"/>
      <family val="1"/>
      <charset val="204"/>
    </font>
    <font>
      <b/>
      <i/>
      <sz val="14"/>
      <name val="Times New Roman"/>
      <family val="1"/>
      <charset val="204"/>
    </font>
    <font>
      <b/>
      <i/>
      <sz val="12"/>
      <name val="Times New Roman"/>
      <family val="1"/>
      <charset val="204"/>
    </font>
    <font>
      <sz val="12"/>
      <name val="Times New Roman"/>
      <family val="1"/>
      <charset val="204"/>
    </font>
    <font>
      <sz val="12"/>
      <name val="Arial Cyr"/>
      <charset val="204"/>
    </font>
    <font>
      <b/>
      <sz val="12"/>
      <name val="Times New Roman"/>
      <family val="1"/>
      <charset val="204"/>
    </font>
    <font>
      <b/>
      <i/>
      <sz val="14"/>
      <color theme="1"/>
      <name val="Times New Roman"/>
      <family val="1"/>
      <charset val="204"/>
    </font>
    <font>
      <sz val="13"/>
      <name val="Times New Roman"/>
      <family val="1"/>
      <charset val="204"/>
    </font>
    <font>
      <sz val="11"/>
      <color theme="1"/>
      <name val="Times New Roman"/>
      <family val="1"/>
      <charset val="204"/>
    </font>
    <font>
      <sz val="19"/>
      <name val="Times New Roman"/>
      <family val="1"/>
      <charset val="204"/>
    </font>
    <font>
      <i/>
      <sz val="19"/>
      <name val="Times New Roman"/>
      <family val="1"/>
      <charset val="204"/>
    </font>
    <font>
      <sz val="19"/>
      <color theme="1"/>
      <name val="Calibri"/>
      <family val="2"/>
      <scheme val="minor"/>
    </font>
    <font>
      <b/>
      <i/>
      <sz val="12"/>
      <color theme="1"/>
      <name val="Times New Roman"/>
      <family val="1"/>
      <charset val="204"/>
    </font>
    <font>
      <sz val="14"/>
      <name val="Times New Roman"/>
      <family val="1"/>
      <charset val="204"/>
    </font>
    <font>
      <sz val="14"/>
      <name val="Calibri"/>
      <family val="2"/>
      <charset val="204"/>
    </font>
    <font>
      <sz val="14"/>
      <color theme="1"/>
      <name val="Times New Roman"/>
      <family val="1"/>
      <charset val="204"/>
    </font>
    <font>
      <sz val="14"/>
      <color theme="1"/>
      <name val="Calibri"/>
      <family val="2"/>
      <scheme val="minor"/>
    </font>
    <font>
      <sz val="14"/>
      <name val="Arial Cyr"/>
      <charset val="204"/>
    </font>
    <font>
      <sz val="22"/>
      <name val="Times New Roman"/>
      <family val="1"/>
      <charset val="204"/>
    </font>
    <font>
      <sz val="13.5"/>
      <name val="Times New Roman"/>
      <family val="1"/>
      <charset val="204"/>
    </font>
    <font>
      <sz val="16"/>
      <name val="Times New Roman"/>
      <family val="1"/>
      <charset val="204"/>
    </font>
    <font>
      <sz val="16"/>
      <name val="Calibri"/>
      <family val="2"/>
      <charset val="204"/>
    </font>
    <font>
      <b/>
      <sz val="14"/>
      <name val="Times New Roman"/>
      <family val="1"/>
      <charset val="204"/>
    </font>
    <font>
      <i/>
      <sz val="22"/>
      <name val="Times New Roman"/>
      <family val="1"/>
      <charset val="204"/>
    </font>
    <font>
      <b/>
      <i/>
      <sz val="28"/>
      <name val="Times New Roman"/>
      <family val="1"/>
      <charset val="204"/>
    </font>
    <font>
      <i/>
      <sz val="23"/>
      <name val="Times New Roman"/>
      <family val="1"/>
      <charset val="204"/>
    </font>
    <font>
      <sz val="23"/>
      <name val="Times New Roman"/>
      <family val="1"/>
      <charset val="204"/>
    </font>
    <font>
      <sz val="23"/>
      <color theme="1"/>
      <name val="Calibri"/>
      <family val="2"/>
      <scheme val="minor"/>
    </font>
    <font>
      <b/>
      <i/>
      <sz val="28"/>
      <color theme="1"/>
      <name val="Times New Roman"/>
      <family val="1"/>
      <charset val="204"/>
    </font>
    <font>
      <sz val="28"/>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191">
    <xf numFmtId="0" fontId="0" fillId="0" borderId="0" xfId="0"/>
    <xf numFmtId="0" fontId="2"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4" fontId="3" fillId="0" borderId="9" xfId="0" applyNumberFormat="1" applyFont="1" applyFill="1" applyBorder="1" applyAlignment="1">
      <alignment horizontal="center" vertical="center" wrapText="1"/>
    </xf>
    <xf numFmtId="0" fontId="1" fillId="0" borderId="0" xfId="0" applyFont="1" applyFill="1" applyBorder="1"/>
    <xf numFmtId="0" fontId="1" fillId="0" borderId="0" xfId="0" applyFont="1" applyFill="1" applyBorder="1" applyAlignment="1">
      <alignment horizontal="left" vertical="center"/>
    </xf>
    <xf numFmtId="0" fontId="1" fillId="0" borderId="0" xfId="0" applyFont="1" applyFill="1" applyBorder="1" applyAlignment="1">
      <alignment horizontal="left"/>
    </xf>
    <xf numFmtId="0" fontId="5" fillId="0" borderId="0" xfId="0" applyFont="1" applyFill="1" applyBorder="1"/>
    <xf numFmtId="0" fontId="5" fillId="0" borderId="0" xfId="0" applyFont="1" applyFill="1" applyBorder="1" applyAlignment="1">
      <alignment horizontal="left" vertical="center"/>
    </xf>
    <xf numFmtId="0" fontId="5" fillId="0" borderId="0" xfId="0" applyFont="1" applyFill="1" applyBorder="1" applyAlignment="1">
      <alignment horizontal="center"/>
    </xf>
    <xf numFmtId="0" fontId="5" fillId="0" borderId="0" xfId="0" applyFont="1" applyFill="1" applyBorder="1" applyAlignment="1">
      <alignment horizontal="left"/>
    </xf>
    <xf numFmtId="4" fontId="6" fillId="0" borderId="6" xfId="0" applyNumberFormat="1" applyFont="1" applyFill="1" applyBorder="1" applyAlignment="1">
      <alignment horizontal="center" vertical="center" wrapText="1"/>
    </xf>
    <xf numFmtId="0" fontId="0" fillId="0" borderId="0" xfId="0" applyBorder="1" applyAlignment="1">
      <alignment horizontal="center" vertical="center"/>
    </xf>
    <xf numFmtId="0" fontId="5" fillId="0" borderId="0" xfId="0" applyFont="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Fill="1" applyBorder="1" applyAlignment="1">
      <alignment horizontal="center" vertical="top" wrapText="1"/>
    </xf>
    <xf numFmtId="0" fontId="4" fillId="0" borderId="0" xfId="0" applyFont="1" applyFill="1" applyBorder="1" applyAlignment="1">
      <alignment horizontal="left" vertical="center" wrapText="1"/>
    </xf>
    <xf numFmtId="4" fontId="4" fillId="0" borderId="0" xfId="0" applyNumberFormat="1" applyFont="1" applyFill="1" applyBorder="1" applyAlignment="1">
      <alignment horizontal="center" vertical="top" wrapText="1"/>
    </xf>
    <xf numFmtId="0" fontId="2"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5" fillId="0" borderId="2" xfId="0" applyFont="1" applyBorder="1" applyAlignment="1">
      <alignment horizontal="center" vertical="top" wrapText="1"/>
    </xf>
    <xf numFmtId="0" fontId="5" fillId="0" borderId="0" xfId="0" applyFont="1" applyBorder="1" applyAlignment="1">
      <alignment horizontal="center" vertical="top" wrapText="1"/>
    </xf>
    <xf numFmtId="0" fontId="4" fillId="0" borderId="12" xfId="0" applyFont="1" applyFill="1" applyBorder="1" applyAlignment="1">
      <alignment horizontal="left" vertical="top" wrapText="1"/>
    </xf>
    <xf numFmtId="0" fontId="4" fillId="0" borderId="12" xfId="0" applyFont="1" applyFill="1" applyBorder="1" applyAlignment="1">
      <alignment horizontal="center" vertical="top" wrapText="1"/>
    </xf>
    <xf numFmtId="0" fontId="4" fillId="0" borderId="12" xfId="0" applyFont="1" applyFill="1" applyBorder="1" applyAlignment="1">
      <alignment horizontal="left" vertical="center" wrapText="1"/>
    </xf>
    <xf numFmtId="0" fontId="0" fillId="0" borderId="12" xfId="0" applyBorder="1"/>
    <xf numFmtId="4" fontId="4" fillId="0" borderId="12" xfId="0" applyNumberFormat="1" applyFont="1" applyFill="1" applyBorder="1" applyAlignment="1">
      <alignment horizontal="center" vertical="center" wrapText="1"/>
    </xf>
    <xf numFmtId="0" fontId="0" fillId="0" borderId="0" xfId="0" applyBorder="1"/>
    <xf numFmtId="0" fontId="3" fillId="0" borderId="9" xfId="0" applyNumberFormat="1" applyFont="1" applyFill="1" applyBorder="1" applyAlignment="1">
      <alignment horizontal="center" vertical="center" wrapText="1"/>
    </xf>
    <xf numFmtId="0" fontId="13" fillId="0" borderId="9" xfId="0" applyNumberFormat="1" applyFont="1" applyBorder="1" applyAlignment="1">
      <alignment horizontal="center" vertical="center" wrapText="1"/>
    </xf>
    <xf numFmtId="0" fontId="0" fillId="0" borderId="2" xfId="0" applyBorder="1"/>
    <xf numFmtId="0" fontId="0" fillId="0" borderId="13" xfId="0" applyBorder="1"/>
    <xf numFmtId="4" fontId="4" fillId="0" borderId="0" xfId="0" applyNumberFormat="1" applyFont="1" applyFill="1" applyBorder="1" applyAlignment="1">
      <alignment horizontal="center" vertical="center" wrapText="1"/>
    </xf>
    <xf numFmtId="0" fontId="5" fillId="0" borderId="2" xfId="0" applyFont="1" applyBorder="1" applyAlignment="1">
      <alignment horizontal="center" vertical="top" wrapText="1"/>
    </xf>
    <xf numFmtId="0" fontId="4" fillId="0" borderId="0" xfId="0" applyFont="1" applyFill="1" applyBorder="1" applyAlignment="1">
      <alignment horizontal="center" vertical="top" wrapText="1"/>
    </xf>
    <xf numFmtId="0" fontId="1" fillId="0" borderId="0" xfId="0" applyFont="1" applyFill="1" applyBorder="1" applyAlignment="1">
      <alignment vertical="top" wrapText="1"/>
    </xf>
    <xf numFmtId="0" fontId="1" fillId="0" borderId="0" xfId="0" applyFont="1" applyFill="1" applyBorder="1" applyAlignment="1">
      <alignment wrapText="1"/>
    </xf>
    <xf numFmtId="0" fontId="1" fillId="0" borderId="0" xfId="0" applyFont="1" applyAlignment="1">
      <alignment wrapText="1"/>
    </xf>
    <xf numFmtId="0" fontId="14" fillId="0" borderId="9"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0" fillId="2" borderId="0" xfId="0" applyFill="1"/>
    <xf numFmtId="0" fontId="14" fillId="3" borderId="8" xfId="0" applyFont="1" applyFill="1" applyBorder="1" applyAlignment="1">
      <alignment horizontal="left" vertical="center" wrapText="1"/>
    </xf>
    <xf numFmtId="0" fontId="8" fillId="0" borderId="2" xfId="0" applyFont="1" applyFill="1" applyBorder="1" applyAlignment="1">
      <alignment horizontal="left" vertical="top" wrapText="1"/>
    </xf>
    <xf numFmtId="0" fontId="14" fillId="0" borderId="0" xfId="0" applyFont="1" applyFill="1" applyBorder="1" applyAlignment="1">
      <alignment vertical="top" wrapText="1"/>
    </xf>
    <xf numFmtId="4" fontId="4" fillId="0" borderId="9" xfId="0" applyNumberFormat="1" applyFont="1" applyFill="1" applyBorder="1" applyAlignment="1">
      <alignment horizontal="center" vertical="center" wrapText="1"/>
    </xf>
    <xf numFmtId="0" fontId="1" fillId="0" borderId="0" xfId="0" applyFont="1" applyBorder="1" applyAlignment="1">
      <alignment wrapText="1"/>
    </xf>
    <xf numFmtId="0" fontId="19" fillId="0" borderId="0" xfId="0" applyFont="1" applyFill="1" applyBorder="1" applyAlignment="1">
      <alignment vertical="top" wrapText="1"/>
    </xf>
    <xf numFmtId="0" fontId="14" fillId="3" borderId="9" xfId="0" applyFont="1" applyFill="1" applyBorder="1" applyAlignment="1">
      <alignment horizontal="left" vertical="center" wrapText="1"/>
    </xf>
    <xf numFmtId="4" fontId="4" fillId="0" borderId="6"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4" fontId="4" fillId="0" borderId="5" xfId="0" applyNumberFormat="1" applyFont="1" applyFill="1" applyBorder="1" applyAlignment="1">
      <alignment horizontal="center" vertical="center" wrapText="1"/>
    </xf>
    <xf numFmtId="4" fontId="4" fillId="3" borderId="6" xfId="0" applyNumberFormat="1" applyFont="1" applyFill="1" applyBorder="1" applyAlignment="1">
      <alignment horizontal="center" vertical="center" wrapText="1"/>
    </xf>
    <xf numFmtId="0" fontId="14" fillId="0" borderId="2" xfId="0" applyFont="1" applyFill="1" applyBorder="1" applyAlignment="1">
      <alignment vertical="top" wrapText="1"/>
    </xf>
    <xf numFmtId="0" fontId="14" fillId="0" borderId="6" xfId="0" applyFont="1" applyFill="1" applyBorder="1" applyAlignment="1">
      <alignment vertical="top" wrapText="1"/>
    </xf>
    <xf numFmtId="0" fontId="20" fillId="0" borderId="6" xfId="0" applyFont="1" applyFill="1" applyBorder="1" applyAlignment="1">
      <alignment vertical="top" wrapText="1"/>
    </xf>
    <xf numFmtId="0" fontId="16" fillId="0" borderId="2" xfId="0" applyFont="1" applyBorder="1" applyAlignment="1">
      <alignment vertical="top"/>
    </xf>
    <xf numFmtId="0" fontId="16" fillId="0" borderId="6" xfId="0" applyFont="1" applyBorder="1" applyAlignment="1">
      <alignment vertical="top"/>
    </xf>
    <xf numFmtId="0" fontId="16" fillId="0" borderId="0" xfId="0" applyFont="1" applyBorder="1" applyAlignment="1">
      <alignment vertical="top"/>
    </xf>
    <xf numFmtId="4" fontId="4" fillId="3" borderId="9" xfId="0" applyNumberFormat="1" applyFont="1" applyFill="1" applyBorder="1" applyAlignment="1">
      <alignment horizontal="center" vertical="center" wrapText="1"/>
    </xf>
    <xf numFmtId="0" fontId="14" fillId="0" borderId="2" xfId="0" applyFont="1" applyFill="1" applyBorder="1" applyAlignment="1">
      <alignment horizontal="center" vertical="top" wrapText="1"/>
    </xf>
    <xf numFmtId="0" fontId="14" fillId="3" borderId="6" xfId="0" applyFont="1" applyFill="1" applyBorder="1" applyAlignment="1">
      <alignment horizontal="left" vertical="center" wrapText="1"/>
    </xf>
    <xf numFmtId="0" fontId="14" fillId="0" borderId="6" xfId="0" applyFont="1" applyFill="1" applyBorder="1" applyAlignment="1">
      <alignment horizontal="center" vertical="top" wrapText="1"/>
    </xf>
    <xf numFmtId="0" fontId="3" fillId="0" borderId="1" xfId="0" applyFont="1" applyFill="1" applyBorder="1" applyAlignment="1">
      <alignment horizontal="center" vertical="center" wrapText="1"/>
    </xf>
    <xf numFmtId="4" fontId="14" fillId="0" borderId="0" xfId="0" applyNumberFormat="1" applyFont="1" applyFill="1" applyBorder="1" applyAlignment="1">
      <alignment horizontal="center" vertical="center" wrapText="1"/>
    </xf>
    <xf numFmtId="0" fontId="16" fillId="3" borderId="0" xfId="0" applyFont="1" applyFill="1" applyBorder="1" applyAlignment="1">
      <alignment vertical="top"/>
    </xf>
    <xf numFmtId="0" fontId="14" fillId="3" borderId="0" xfId="0" applyFont="1" applyFill="1" applyBorder="1" applyAlignment="1">
      <alignment vertical="top" wrapText="1"/>
    </xf>
    <xf numFmtId="0" fontId="14" fillId="3" borderId="0" xfId="0" applyFont="1" applyFill="1" applyBorder="1" applyAlignment="1">
      <alignment horizontal="left" vertical="center" wrapText="1"/>
    </xf>
    <xf numFmtId="0" fontId="11" fillId="0" borderId="0" xfId="0" applyFont="1" applyFill="1" applyAlignment="1">
      <alignment vertical="top" wrapText="1"/>
    </xf>
    <xf numFmtId="0" fontId="14" fillId="0" borderId="6" xfId="0" applyFont="1" applyFill="1" applyBorder="1" applyAlignment="1">
      <alignment horizontal="center" vertical="top" wrapText="1"/>
    </xf>
    <xf numFmtId="0" fontId="14" fillId="3" borderId="9" xfId="0" applyFont="1" applyFill="1" applyBorder="1" applyAlignment="1">
      <alignment horizontal="left" vertical="top" wrapText="1"/>
    </xf>
    <xf numFmtId="4" fontId="14" fillId="0" borderId="6" xfId="0" applyNumberFormat="1" applyFont="1" applyFill="1" applyBorder="1" applyAlignment="1">
      <alignment horizontal="center" vertical="center" wrapText="1"/>
    </xf>
    <xf numFmtId="4" fontId="4" fillId="0" borderId="9" xfId="0" applyNumberFormat="1" applyFont="1" applyFill="1" applyBorder="1" applyAlignment="1">
      <alignment horizontal="center" vertical="top" wrapText="1"/>
    </xf>
    <xf numFmtId="4" fontId="3" fillId="0" borderId="9" xfId="0" applyNumberFormat="1" applyFont="1" applyFill="1" applyBorder="1" applyAlignment="1">
      <alignment horizontal="center" vertical="top" wrapText="1"/>
    </xf>
    <xf numFmtId="4" fontId="4" fillId="3" borderId="9" xfId="0" applyNumberFormat="1" applyFont="1" applyFill="1" applyBorder="1" applyAlignment="1">
      <alignment horizontal="center" vertical="top" wrapText="1"/>
    </xf>
    <xf numFmtId="4" fontId="3" fillId="0" borderId="6" xfId="0" applyNumberFormat="1" applyFont="1" applyFill="1" applyBorder="1" applyAlignment="1">
      <alignment horizontal="center" vertical="top" wrapText="1"/>
    </xf>
    <xf numFmtId="4" fontId="4" fillId="0" borderId="6" xfId="0" applyNumberFormat="1" applyFont="1" applyFill="1" applyBorder="1" applyAlignment="1">
      <alignment horizontal="center" vertical="top" wrapText="1"/>
    </xf>
    <xf numFmtId="4" fontId="4" fillId="3" borderId="6" xfId="0" applyNumberFormat="1" applyFont="1" applyFill="1" applyBorder="1" applyAlignment="1">
      <alignment horizontal="center" vertical="top" wrapText="1"/>
    </xf>
    <xf numFmtId="4" fontId="2" fillId="3" borderId="9" xfId="0" applyNumberFormat="1" applyFont="1" applyFill="1" applyBorder="1" applyAlignment="1">
      <alignment horizontal="center" vertical="top" wrapText="1"/>
    </xf>
    <xf numFmtId="4" fontId="14" fillId="3" borderId="9" xfId="0" applyNumberFormat="1" applyFont="1" applyFill="1" applyBorder="1" applyAlignment="1">
      <alignment horizontal="center" vertical="top" wrapText="1"/>
    </xf>
    <xf numFmtId="4" fontId="2" fillId="3" borderId="6" xfId="0" applyNumberFormat="1" applyFont="1" applyFill="1" applyBorder="1" applyAlignment="1">
      <alignment horizontal="center" vertical="top" wrapText="1"/>
    </xf>
    <xf numFmtId="4" fontId="14" fillId="3" borderId="6" xfId="0" applyNumberFormat="1" applyFont="1" applyFill="1" applyBorder="1" applyAlignment="1">
      <alignment horizontal="center" vertical="top" wrapText="1"/>
    </xf>
    <xf numFmtId="4" fontId="23" fillId="3" borderId="9" xfId="0" applyNumberFormat="1" applyFont="1" applyFill="1" applyBorder="1" applyAlignment="1">
      <alignment horizontal="center" vertical="top" wrapText="1"/>
    </xf>
    <xf numFmtId="0" fontId="9" fillId="0" borderId="2" xfId="0" applyFont="1" applyBorder="1" applyAlignment="1">
      <alignment horizontal="center" vertical="top"/>
    </xf>
    <xf numFmtId="0" fontId="9" fillId="0" borderId="6" xfId="0" applyFont="1" applyBorder="1" applyAlignment="1">
      <alignment horizontal="center" vertical="top"/>
    </xf>
    <xf numFmtId="0" fontId="14" fillId="0" borderId="1" xfId="0" applyFont="1" applyFill="1" applyBorder="1" applyAlignment="1">
      <alignment vertical="top" wrapText="1"/>
    </xf>
    <xf numFmtId="0" fontId="14" fillId="0" borderId="2" xfId="0" applyFont="1" applyFill="1" applyBorder="1" applyAlignment="1">
      <alignment vertical="top" wrapText="1"/>
    </xf>
    <xf numFmtId="0" fontId="14" fillId="0" borderId="6" xfId="0" applyFont="1" applyFill="1" applyBorder="1" applyAlignment="1">
      <alignment vertical="top" wrapText="1"/>
    </xf>
    <xf numFmtId="0" fontId="14" fillId="0" borderId="2" xfId="0" applyFont="1" applyFill="1" applyBorder="1" applyAlignment="1">
      <alignment vertical="top" wrapText="1"/>
    </xf>
    <xf numFmtId="0" fontId="14" fillId="0" borderId="6" xfId="0" applyFont="1" applyFill="1" applyBorder="1" applyAlignment="1">
      <alignment vertical="top" wrapText="1"/>
    </xf>
    <xf numFmtId="0" fontId="16" fillId="0" borderId="1" xfId="0" applyFont="1" applyBorder="1" applyAlignment="1">
      <alignment vertical="top"/>
    </xf>
    <xf numFmtId="0" fontId="0" fillId="0" borderId="6" xfId="0" applyBorder="1" applyAlignment="1">
      <alignment vertical="top"/>
    </xf>
    <xf numFmtId="0" fontId="0" fillId="0" borderId="6" xfId="0" applyBorder="1" applyAlignment="1">
      <alignment vertical="top" wrapText="1"/>
    </xf>
    <xf numFmtId="0" fontId="8" fillId="0" borderId="4" xfId="0" applyFont="1" applyFill="1" applyBorder="1" applyAlignment="1">
      <alignment horizontal="left" vertical="top" wrapText="1"/>
    </xf>
    <xf numFmtId="0" fontId="3" fillId="0" borderId="10" xfId="0" applyNumberFormat="1" applyFont="1" applyFill="1" applyBorder="1" applyAlignment="1">
      <alignment horizontal="center" vertical="center" wrapText="1"/>
    </xf>
    <xf numFmtId="0" fontId="14" fillId="0" borderId="10" xfId="0" applyFont="1" applyFill="1" applyBorder="1" applyAlignment="1">
      <alignment horizontal="left" vertical="center" wrapText="1"/>
    </xf>
    <xf numFmtId="0" fontId="29" fillId="0" borderId="0" xfId="0" applyFont="1"/>
    <xf numFmtId="0" fontId="30" fillId="0" borderId="0" xfId="0" applyFont="1"/>
    <xf numFmtId="0" fontId="14" fillId="3" borderId="2" xfId="0" applyFont="1" applyFill="1" applyBorder="1" applyAlignment="1">
      <alignment vertical="top" wrapText="1"/>
    </xf>
    <xf numFmtId="0" fontId="14" fillId="3" borderId="6" xfId="0" applyFont="1" applyFill="1" applyBorder="1" applyAlignment="1">
      <alignment vertical="top" wrapText="1"/>
    </xf>
    <xf numFmtId="0" fontId="14" fillId="0" borderId="9" xfId="0" applyFont="1" applyFill="1" applyBorder="1" applyAlignment="1">
      <alignment horizontal="center" vertical="top" wrapText="1"/>
    </xf>
    <xf numFmtId="0" fontId="14" fillId="0" borderId="9" xfId="0" applyFont="1" applyFill="1" applyBorder="1" applyAlignment="1">
      <alignment horizontal="left" vertical="top" wrapText="1"/>
    </xf>
    <xf numFmtId="0" fontId="16" fillId="3" borderId="2" xfId="0" applyFont="1" applyFill="1" applyBorder="1" applyAlignment="1">
      <alignment vertical="top"/>
    </xf>
    <xf numFmtId="0" fontId="16" fillId="3" borderId="6" xfId="0" applyFont="1" applyFill="1" applyBorder="1" applyAlignment="1">
      <alignment vertical="top"/>
    </xf>
    <xf numFmtId="0" fontId="16" fillId="3" borderId="9" xfId="0" applyFont="1" applyFill="1" applyBorder="1" applyAlignment="1">
      <alignment vertical="top"/>
    </xf>
    <xf numFmtId="0" fontId="14" fillId="3" borderId="9" xfId="0" applyFont="1" applyFill="1" applyBorder="1" applyAlignment="1">
      <alignment vertical="top" wrapText="1"/>
    </xf>
    <xf numFmtId="0" fontId="14" fillId="0" borderId="9" xfId="0" applyFont="1" applyFill="1" applyBorder="1" applyAlignment="1">
      <alignment vertical="top" wrapText="1"/>
    </xf>
    <xf numFmtId="0" fontId="21" fillId="3" borderId="2" xfId="0" applyFont="1" applyFill="1" applyBorder="1" applyAlignment="1">
      <alignment vertical="top" wrapText="1"/>
    </xf>
    <xf numFmtId="0" fontId="21" fillId="3" borderId="6" xfId="0" applyFont="1" applyFill="1" applyBorder="1" applyAlignment="1">
      <alignment vertical="top" wrapText="1"/>
    </xf>
    <xf numFmtId="0" fontId="21" fillId="3" borderId="9" xfId="0" applyFont="1" applyFill="1" applyBorder="1" applyAlignment="1">
      <alignment vertical="top" wrapText="1"/>
    </xf>
    <xf numFmtId="0" fontId="14" fillId="0" borderId="1" xfId="0" applyFont="1" applyFill="1" applyBorder="1" applyAlignment="1">
      <alignment horizontal="left" vertical="center" wrapText="1"/>
    </xf>
    <xf numFmtId="0" fontId="9" fillId="0" borderId="9" xfId="0" applyFont="1" applyBorder="1" applyAlignment="1">
      <alignment horizontal="center" vertical="top"/>
    </xf>
    <xf numFmtId="0" fontId="8" fillId="0" borderId="9" xfId="0" applyFont="1" applyFill="1" applyBorder="1" applyAlignment="1">
      <alignment horizontal="left" vertical="top" wrapText="1"/>
    </xf>
    <xf numFmtId="0" fontId="5" fillId="0" borderId="9" xfId="0" applyFont="1" applyBorder="1" applyAlignment="1">
      <alignment horizontal="center" vertical="top"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25" fillId="0" borderId="12" xfId="0" applyFont="1" applyFill="1" applyBorder="1" applyAlignment="1">
      <alignment horizontal="center" vertical="top" wrapText="1"/>
    </xf>
    <xf numFmtId="0" fontId="14" fillId="0" borderId="1" xfId="0" applyFont="1" applyFill="1" applyBorder="1" applyAlignment="1">
      <alignment horizontal="left" vertical="top" wrapText="1"/>
    </xf>
    <xf numFmtId="0" fontId="14" fillId="0" borderId="2" xfId="0" applyFont="1" applyFill="1" applyBorder="1" applyAlignment="1">
      <alignment horizontal="left" vertical="top" wrapText="1"/>
    </xf>
    <xf numFmtId="4" fontId="27" fillId="0" borderId="0" xfId="0" applyNumberFormat="1" applyFont="1" applyFill="1" applyBorder="1" applyAlignment="1">
      <alignment horizontal="right" vertical="top" wrapText="1"/>
    </xf>
    <xf numFmtId="0" fontId="28" fillId="0" borderId="0" xfId="0" applyFont="1" applyAlignment="1">
      <alignment horizontal="right" vertical="top" wrapText="1"/>
    </xf>
    <xf numFmtId="0" fontId="14" fillId="0" borderId="9" xfId="0" applyFont="1" applyFill="1" applyBorder="1" applyAlignment="1">
      <alignment horizontal="left" vertical="top" wrapText="1"/>
    </xf>
    <xf numFmtId="4" fontId="14" fillId="0" borderId="9" xfId="0" applyNumberFormat="1" applyFont="1" applyFill="1" applyBorder="1" applyAlignment="1">
      <alignment horizontal="center" vertical="center" wrapText="1"/>
    </xf>
    <xf numFmtId="4" fontId="10" fillId="0" borderId="12" xfId="0" applyNumberFormat="1" applyFont="1" applyFill="1" applyBorder="1" applyAlignment="1">
      <alignment horizontal="right" vertical="top" wrapText="1"/>
    </xf>
    <xf numFmtId="4" fontId="14" fillId="0" borderId="8" xfId="0" applyNumberFormat="1" applyFont="1" applyFill="1" applyBorder="1" applyAlignment="1">
      <alignment horizontal="center" vertical="center" wrapText="1"/>
    </xf>
    <xf numFmtId="4" fontId="14" fillId="0" borderId="11" xfId="0" applyNumberFormat="1" applyFont="1" applyFill="1" applyBorder="1" applyAlignment="1">
      <alignment horizontal="center" vertical="center" wrapText="1"/>
    </xf>
    <xf numFmtId="4" fontId="14" fillId="0" borderId="10" xfId="0" applyNumberFormat="1" applyFont="1" applyFill="1" applyBorder="1" applyAlignment="1">
      <alignment horizontal="center" vertical="center" wrapText="1"/>
    </xf>
    <xf numFmtId="4" fontId="10" fillId="0" borderId="0" xfId="0" applyNumberFormat="1" applyFont="1" applyFill="1" applyBorder="1" applyAlignment="1">
      <alignment horizontal="right" vertical="top" wrapText="1"/>
    </xf>
    <xf numFmtId="0" fontId="12" fillId="0" borderId="0" xfId="0" applyFont="1" applyAlignment="1">
      <alignment horizontal="right" vertical="top" wrapText="1"/>
    </xf>
    <xf numFmtId="0" fontId="16" fillId="0" borderId="1" xfId="0" applyFont="1" applyBorder="1" applyAlignment="1">
      <alignment horizontal="center" vertical="top"/>
    </xf>
    <xf numFmtId="0" fontId="16" fillId="0" borderId="2" xfId="0" applyFont="1" applyBorder="1" applyAlignment="1">
      <alignment horizontal="center" vertical="top"/>
    </xf>
    <xf numFmtId="0" fontId="16" fillId="0" borderId="6" xfId="0" applyFont="1" applyBorder="1" applyAlignment="1">
      <alignment horizontal="center" vertical="top"/>
    </xf>
    <xf numFmtId="0" fontId="14" fillId="0" borderId="1" xfId="0" applyFont="1" applyFill="1" applyBorder="1" applyAlignment="1">
      <alignment horizontal="center" vertical="top" wrapText="1"/>
    </xf>
    <xf numFmtId="0" fontId="14" fillId="0" borderId="2" xfId="0" applyFont="1" applyFill="1" applyBorder="1" applyAlignment="1">
      <alignment horizontal="center" vertical="top" wrapText="1"/>
    </xf>
    <xf numFmtId="0" fontId="14" fillId="0" borderId="6" xfId="0" applyFont="1" applyFill="1" applyBorder="1" applyAlignment="1">
      <alignment horizontal="center" vertical="top" wrapText="1"/>
    </xf>
    <xf numFmtId="0" fontId="14" fillId="0" borderId="6" xfId="0" applyFont="1" applyFill="1" applyBorder="1" applyAlignment="1">
      <alignment horizontal="left" vertical="top" wrapText="1"/>
    </xf>
    <xf numFmtId="0" fontId="9" fillId="0" borderId="0" xfId="0" applyFont="1" applyAlignment="1">
      <alignment horizontal="center"/>
    </xf>
    <xf numFmtId="0" fontId="14" fillId="3" borderId="1" xfId="0" applyFont="1" applyFill="1" applyBorder="1" applyAlignment="1">
      <alignment horizontal="left" vertical="top" wrapText="1"/>
    </xf>
    <xf numFmtId="0" fontId="14" fillId="3" borderId="2" xfId="0" applyFont="1" applyFill="1" applyBorder="1" applyAlignment="1">
      <alignment horizontal="left" vertical="top" wrapText="1"/>
    </xf>
    <xf numFmtId="0" fontId="14" fillId="3" borderId="6" xfId="0" applyFont="1" applyFill="1" applyBorder="1" applyAlignment="1">
      <alignment horizontal="left" vertical="top" wrapText="1"/>
    </xf>
    <xf numFmtId="0" fontId="14" fillId="3" borderId="9" xfId="0" applyFont="1" applyFill="1" applyBorder="1" applyAlignment="1">
      <alignment horizontal="left" vertical="top" wrapText="1"/>
    </xf>
    <xf numFmtId="0" fontId="14" fillId="0" borderId="9"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0" fillId="0" borderId="2" xfId="0" applyBorder="1" applyAlignment="1">
      <alignment horizontal="center" vertical="center"/>
    </xf>
    <xf numFmtId="0" fontId="3" fillId="0" borderId="1"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6" xfId="0" applyFont="1" applyFill="1" applyBorder="1" applyAlignment="1">
      <alignment horizontal="center" vertical="top" wrapText="1"/>
    </xf>
    <xf numFmtId="0" fontId="2" fillId="0" borderId="15" xfId="0" applyFont="1" applyFill="1" applyBorder="1" applyAlignment="1">
      <alignment horizontal="center" vertical="top" wrapText="1"/>
    </xf>
    <xf numFmtId="0" fontId="2" fillId="0" borderId="16" xfId="0" applyFont="1" applyFill="1" applyBorder="1" applyAlignment="1">
      <alignment horizontal="center" vertical="top" wrapText="1"/>
    </xf>
    <xf numFmtId="0" fontId="2" fillId="0" borderId="14" xfId="0" applyFont="1" applyFill="1" applyBorder="1" applyAlignment="1">
      <alignment horizontal="center" vertical="top" wrapText="1"/>
    </xf>
    <xf numFmtId="0" fontId="7" fillId="0" borderId="1" xfId="0" applyFont="1" applyBorder="1" applyAlignment="1">
      <alignment horizontal="center" vertical="top" wrapText="1"/>
    </xf>
    <xf numFmtId="0" fontId="7" fillId="0" borderId="2" xfId="0" applyFont="1" applyBorder="1" applyAlignment="1">
      <alignment horizontal="center" vertical="top" wrapText="1"/>
    </xf>
    <xf numFmtId="0" fontId="17" fillId="0" borderId="2" xfId="0" applyFont="1" applyBorder="1"/>
    <xf numFmtId="0" fontId="14" fillId="0" borderId="4" xfId="0" applyFont="1" applyFill="1" applyBorder="1" applyAlignment="1">
      <alignment vertical="top" wrapText="1"/>
    </xf>
    <xf numFmtId="0" fontId="14" fillId="0" borderId="7" xfId="0" applyFont="1" applyFill="1" applyBorder="1" applyAlignment="1">
      <alignment vertical="top" wrapText="1"/>
    </xf>
    <xf numFmtId="0" fontId="2" fillId="0" borderId="1"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12" fillId="0" borderId="12" xfId="0" applyFont="1" applyBorder="1" applyAlignment="1">
      <alignment horizontal="right" vertical="top" wrapText="1"/>
    </xf>
    <xf numFmtId="0" fontId="14" fillId="0" borderId="4"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14" xfId="0" applyFont="1" applyFill="1" applyBorder="1" applyAlignment="1">
      <alignment horizontal="left" vertical="top" wrapText="1"/>
    </xf>
    <xf numFmtId="0" fontId="18" fillId="0" borderId="2" xfId="0" applyFont="1" applyBorder="1" applyAlignment="1">
      <alignment horizontal="center" vertical="top" wrapText="1"/>
    </xf>
    <xf numFmtId="0" fontId="14" fillId="0" borderId="1" xfId="0" applyFont="1" applyFill="1" applyBorder="1" applyAlignment="1">
      <alignment vertical="top" wrapText="1"/>
    </xf>
    <xf numFmtId="0" fontId="14" fillId="0" borderId="2" xfId="0" applyFont="1" applyFill="1" applyBorder="1" applyAlignment="1">
      <alignment vertical="top" wrapText="1"/>
    </xf>
    <xf numFmtId="0" fontId="14" fillId="0" borderId="6" xfId="0" applyFont="1" applyFill="1" applyBorder="1" applyAlignment="1">
      <alignment vertical="top" wrapText="1"/>
    </xf>
    <xf numFmtId="0" fontId="14" fillId="3" borderId="1" xfId="0" applyFont="1" applyFill="1" applyBorder="1" applyAlignment="1">
      <alignment vertical="top" wrapText="1"/>
    </xf>
    <xf numFmtId="0" fontId="14" fillId="3" borderId="2" xfId="0" applyFont="1" applyFill="1" applyBorder="1" applyAlignment="1">
      <alignment vertical="top" wrapText="1"/>
    </xf>
    <xf numFmtId="0" fontId="14" fillId="3" borderId="6" xfId="0" applyFont="1" applyFill="1" applyBorder="1" applyAlignment="1">
      <alignment vertical="top" wrapText="1"/>
    </xf>
    <xf numFmtId="4" fontId="14" fillId="0" borderId="15" xfId="0" applyNumberFormat="1" applyFont="1" applyFill="1" applyBorder="1" applyAlignment="1">
      <alignment horizontal="center" vertical="center" wrapText="1"/>
    </xf>
    <xf numFmtId="4" fontId="14" fillId="0" borderId="16" xfId="0" applyNumberFormat="1" applyFont="1" applyFill="1" applyBorder="1" applyAlignment="1">
      <alignment horizontal="center" vertical="center" wrapText="1"/>
    </xf>
    <xf numFmtId="4" fontId="14" fillId="0" borderId="14" xfId="0" applyNumberFormat="1" applyFont="1" applyFill="1" applyBorder="1" applyAlignment="1">
      <alignment horizontal="center" vertical="center" wrapText="1"/>
    </xf>
    <xf numFmtId="4" fontId="27" fillId="0" borderId="12" xfId="0" applyNumberFormat="1" applyFont="1" applyFill="1" applyBorder="1" applyAlignment="1">
      <alignment horizontal="right" vertical="top" wrapText="1"/>
    </xf>
    <xf numFmtId="0" fontId="20" fillId="0" borderId="1"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6" xfId="0" applyFont="1" applyFill="1" applyBorder="1" applyAlignment="1">
      <alignment horizontal="left" vertical="top" wrapText="1"/>
    </xf>
    <xf numFmtId="4" fontId="14" fillId="3" borderId="9" xfId="0" applyNumberFormat="1" applyFont="1" applyFill="1" applyBorder="1" applyAlignment="1">
      <alignment horizontal="center" vertical="center" wrapText="1"/>
    </xf>
    <xf numFmtId="4" fontId="14" fillId="3" borderId="15" xfId="0" applyNumberFormat="1" applyFont="1" applyFill="1" applyBorder="1" applyAlignment="1">
      <alignment horizontal="center" vertical="center" wrapText="1"/>
    </xf>
    <xf numFmtId="4" fontId="14" fillId="3" borderId="16" xfId="0" applyNumberFormat="1" applyFont="1" applyFill="1" applyBorder="1" applyAlignment="1">
      <alignment horizontal="center" vertical="center" wrapText="1"/>
    </xf>
    <xf numFmtId="4" fontId="14" fillId="3" borderId="14" xfId="0" applyNumberFormat="1" applyFont="1" applyFill="1" applyBorder="1" applyAlignment="1">
      <alignment horizontal="center" vertical="center" wrapText="1"/>
    </xf>
    <xf numFmtId="4" fontId="14" fillId="3" borderId="5" xfId="0" applyNumberFormat="1" applyFont="1" applyFill="1" applyBorder="1" applyAlignment="1">
      <alignment horizontal="center" vertical="center" wrapText="1"/>
    </xf>
    <xf numFmtId="4" fontId="14" fillId="3" borderId="12" xfId="0" applyNumberFormat="1" applyFont="1" applyFill="1" applyBorder="1" applyAlignment="1">
      <alignment horizontal="center" vertical="center" wrapText="1"/>
    </xf>
    <xf numFmtId="4" fontId="14" fillId="3" borderId="7" xfId="0" applyNumberFormat="1" applyFont="1" applyFill="1" applyBorder="1" applyAlignment="1">
      <alignment horizontal="center" vertical="center" wrapText="1"/>
    </xf>
    <xf numFmtId="0" fontId="24" fillId="0" borderId="0" xfId="0" applyFont="1" applyFill="1" applyAlignment="1">
      <alignment horizontal="left" vertical="top" wrapText="1"/>
    </xf>
    <xf numFmtId="4" fontId="14" fillId="3" borderId="8" xfId="0" applyNumberFormat="1" applyFont="1" applyFill="1" applyBorder="1" applyAlignment="1">
      <alignment horizontal="center" vertical="center" wrapText="1"/>
    </xf>
    <xf numFmtId="4" fontId="14" fillId="3" borderId="11" xfId="0" applyNumberFormat="1" applyFont="1" applyFill="1" applyBorder="1" applyAlignment="1">
      <alignment horizontal="center" vertical="center" wrapText="1"/>
    </xf>
    <xf numFmtId="4" fontId="14" fillId="3" borderId="10" xfId="0" applyNumberFormat="1" applyFont="1" applyFill="1" applyBorder="1" applyAlignment="1">
      <alignment horizontal="center" vertical="center" wrapText="1"/>
    </xf>
    <xf numFmtId="0" fontId="16" fillId="3" borderId="9" xfId="0" applyFont="1" applyFill="1" applyBorder="1" applyAlignment="1">
      <alignment horizontal="center" vertical="top"/>
    </xf>
    <xf numFmtId="0" fontId="14" fillId="3" borderId="1" xfId="0" applyFont="1" applyFill="1" applyBorder="1" applyAlignment="1">
      <alignment horizontal="center" vertical="top" wrapText="1"/>
    </xf>
    <xf numFmtId="0" fontId="14" fillId="3" borderId="2" xfId="0" applyFont="1" applyFill="1" applyBorder="1" applyAlignment="1">
      <alignment horizontal="center" vertical="top"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6"/>
  <sheetViews>
    <sheetView tabSelected="1" view="pageBreakPreview" zoomScale="59" zoomScaleSheetLayoutView="59" workbookViewId="0">
      <selection activeCell="D128" sqref="D128:D130"/>
    </sheetView>
  </sheetViews>
  <sheetFormatPr defaultRowHeight="15.05" x14ac:dyDescent="0.3"/>
  <cols>
    <col min="2" max="2" width="24.33203125" customWidth="1"/>
    <col min="3" max="3" width="36.33203125" customWidth="1"/>
    <col min="4" max="4" width="33.6640625" customWidth="1"/>
    <col min="5" max="5" width="15.6640625" customWidth="1"/>
    <col min="6" max="6" width="18.88671875" customWidth="1"/>
    <col min="7" max="13" width="14.6640625" customWidth="1"/>
    <col min="14" max="14" width="38.33203125" customWidth="1"/>
    <col min="17" max="17" width="12" customWidth="1"/>
  </cols>
  <sheetData>
    <row r="1" spans="1:17" ht="116.3" customHeight="1" x14ac:dyDescent="0.3">
      <c r="H1" s="69"/>
      <c r="I1" s="69"/>
      <c r="J1" s="69"/>
      <c r="K1" s="184" t="s">
        <v>90</v>
      </c>
      <c r="L1" s="184"/>
      <c r="M1" s="184"/>
      <c r="N1" s="184"/>
    </row>
    <row r="2" spans="1:17" ht="66.05" customHeight="1" x14ac:dyDescent="0.3">
      <c r="A2" s="117" t="s">
        <v>15</v>
      </c>
      <c r="B2" s="117"/>
      <c r="C2" s="117"/>
      <c r="D2" s="117"/>
      <c r="E2" s="117"/>
      <c r="F2" s="117"/>
      <c r="G2" s="117"/>
      <c r="H2" s="117"/>
      <c r="I2" s="117"/>
      <c r="J2" s="117"/>
      <c r="K2" s="117"/>
      <c r="L2" s="117"/>
      <c r="M2" s="117"/>
      <c r="N2" s="117"/>
    </row>
    <row r="3" spans="1:17" ht="37.1" customHeight="1" x14ac:dyDescent="0.3">
      <c r="A3" s="151" t="s">
        <v>29</v>
      </c>
      <c r="B3" s="156" t="s">
        <v>0</v>
      </c>
      <c r="C3" s="156" t="s">
        <v>12</v>
      </c>
      <c r="D3" s="156" t="s">
        <v>1</v>
      </c>
      <c r="E3" s="156" t="s">
        <v>71</v>
      </c>
      <c r="F3" s="156" t="s">
        <v>70</v>
      </c>
      <c r="G3" s="148" t="s">
        <v>64</v>
      </c>
      <c r="H3" s="149"/>
      <c r="I3" s="149"/>
      <c r="J3" s="149"/>
      <c r="K3" s="149"/>
      <c r="L3" s="149"/>
      <c r="M3" s="150"/>
      <c r="N3" s="145" t="s">
        <v>2</v>
      </c>
    </row>
    <row r="4" spans="1:17" ht="24.75" customHeight="1" x14ac:dyDescent="0.3">
      <c r="A4" s="152"/>
      <c r="B4" s="157"/>
      <c r="C4" s="157"/>
      <c r="D4" s="157"/>
      <c r="E4" s="157"/>
      <c r="F4" s="158"/>
      <c r="G4" s="143" t="s">
        <v>3</v>
      </c>
      <c r="H4" s="143">
        <v>2022</v>
      </c>
      <c r="I4" s="143">
        <v>2023</v>
      </c>
      <c r="J4" s="143">
        <v>2024</v>
      </c>
      <c r="K4" s="143">
        <v>2025</v>
      </c>
      <c r="L4" s="143">
        <v>2026</v>
      </c>
      <c r="M4" s="143">
        <v>2027</v>
      </c>
      <c r="N4" s="146"/>
    </row>
    <row r="5" spans="1:17" ht="23.95" customHeight="1" x14ac:dyDescent="0.3">
      <c r="A5" s="152"/>
      <c r="B5" s="157"/>
      <c r="C5" s="157"/>
      <c r="D5" s="157"/>
      <c r="E5" s="157"/>
      <c r="F5" s="158"/>
      <c r="G5" s="144"/>
      <c r="H5" s="144"/>
      <c r="I5" s="144"/>
      <c r="J5" s="144"/>
      <c r="K5" s="144"/>
      <c r="L5" s="144"/>
      <c r="M5" s="144"/>
      <c r="N5" s="147"/>
    </row>
    <row r="6" spans="1:17" ht="15.85" customHeight="1" x14ac:dyDescent="0.3">
      <c r="A6" s="19">
        <v>1</v>
      </c>
      <c r="B6" s="19">
        <v>2</v>
      </c>
      <c r="C6" s="19">
        <v>3</v>
      </c>
      <c r="D6" s="19">
        <v>4</v>
      </c>
      <c r="E6" s="19">
        <v>5</v>
      </c>
      <c r="F6" s="19">
        <v>6</v>
      </c>
      <c r="G6" s="19">
        <v>7</v>
      </c>
      <c r="H6" s="19">
        <v>8</v>
      </c>
      <c r="I6" s="19">
        <v>9</v>
      </c>
      <c r="J6" s="19">
        <v>10</v>
      </c>
      <c r="K6" s="19">
        <v>11</v>
      </c>
      <c r="L6" s="19">
        <v>12</v>
      </c>
      <c r="M6" s="19">
        <v>13</v>
      </c>
      <c r="N6" s="19">
        <v>14</v>
      </c>
    </row>
    <row r="7" spans="1:17" ht="19.600000000000001" customHeight="1" x14ac:dyDescent="0.3">
      <c r="A7" s="31"/>
      <c r="B7" s="20"/>
      <c r="C7" s="18"/>
      <c r="D7" s="18"/>
      <c r="E7" s="1"/>
      <c r="F7" s="1" t="s">
        <v>4</v>
      </c>
      <c r="G7" s="11">
        <f>+H7+I7+J7+K7+L7+M7</f>
        <v>2984269</v>
      </c>
      <c r="H7" s="11">
        <f t="shared" ref="H7:M7" si="0">H10+H18+H33+H63+H67+H74+H88+H48+H25+H52+H84+H78+H107+H95+H114+H118+H122+H126+H41+H130+H29+H30</f>
        <v>702200</v>
      </c>
      <c r="I7" s="11">
        <f t="shared" si="0"/>
        <v>586800</v>
      </c>
      <c r="J7" s="11">
        <f t="shared" si="0"/>
        <v>496769.00000000006</v>
      </c>
      <c r="K7" s="11">
        <f t="shared" si="0"/>
        <v>388450</v>
      </c>
      <c r="L7" s="11">
        <f t="shared" si="0"/>
        <v>402400</v>
      </c>
      <c r="M7" s="11">
        <f t="shared" si="0"/>
        <v>407650</v>
      </c>
      <c r="N7" s="2"/>
      <c r="Q7">
        <v>2636967</v>
      </c>
    </row>
    <row r="8" spans="1:17" ht="43.85" customHeight="1" x14ac:dyDescent="0.3">
      <c r="A8" s="130">
        <v>1</v>
      </c>
      <c r="B8" s="162" t="s">
        <v>30</v>
      </c>
      <c r="C8" s="160" t="s">
        <v>66</v>
      </c>
      <c r="D8" s="119" t="s">
        <v>40</v>
      </c>
      <c r="E8" s="134" t="s">
        <v>78</v>
      </c>
      <c r="F8" s="39" t="s">
        <v>5</v>
      </c>
      <c r="G8" s="123" t="s">
        <v>56</v>
      </c>
      <c r="H8" s="123"/>
      <c r="I8" s="123"/>
      <c r="J8" s="123"/>
      <c r="K8" s="123"/>
      <c r="L8" s="123"/>
      <c r="M8" s="123"/>
      <c r="N8" s="133" t="s">
        <v>6</v>
      </c>
    </row>
    <row r="9" spans="1:17" ht="45.1" customHeight="1" x14ac:dyDescent="0.3">
      <c r="A9" s="153"/>
      <c r="B9" s="160"/>
      <c r="C9" s="160"/>
      <c r="D9" s="119"/>
      <c r="E9" s="134"/>
      <c r="F9" s="39" t="s">
        <v>7</v>
      </c>
      <c r="G9" s="123" t="s">
        <v>13</v>
      </c>
      <c r="H9" s="123"/>
      <c r="I9" s="123"/>
      <c r="J9" s="123"/>
      <c r="K9" s="123"/>
      <c r="L9" s="123"/>
      <c r="M9" s="123"/>
      <c r="N9" s="163"/>
    </row>
    <row r="10" spans="1:17" ht="100.5" customHeight="1" x14ac:dyDescent="0.3">
      <c r="A10" s="153"/>
      <c r="B10" s="160"/>
      <c r="C10" s="160"/>
      <c r="D10" s="119"/>
      <c r="E10" s="134"/>
      <c r="F10" s="39" t="s">
        <v>41</v>
      </c>
      <c r="G10" s="74">
        <f>SUM(H10:M10)</f>
        <v>32000</v>
      </c>
      <c r="H10" s="73">
        <f>2000+20000</f>
        <v>22000</v>
      </c>
      <c r="I10" s="73">
        <f>2000+20000-20000</f>
        <v>2000</v>
      </c>
      <c r="J10" s="73">
        <f t="shared" ref="J10:L10" si="1">2000+20000-20000</f>
        <v>2000</v>
      </c>
      <c r="K10" s="75">
        <f t="shared" si="1"/>
        <v>2000</v>
      </c>
      <c r="L10" s="75">
        <f t="shared" si="1"/>
        <v>2000</v>
      </c>
      <c r="M10" s="75">
        <v>2000</v>
      </c>
      <c r="N10" s="163"/>
    </row>
    <row r="11" spans="1:17" ht="38.5" customHeight="1" x14ac:dyDescent="0.3">
      <c r="A11" s="153"/>
      <c r="B11" s="160"/>
      <c r="C11" s="161"/>
      <c r="D11" s="136"/>
      <c r="E11" s="135"/>
      <c r="F11" s="39" t="s">
        <v>8</v>
      </c>
      <c r="G11" s="123" t="s">
        <v>14</v>
      </c>
      <c r="H11" s="123"/>
      <c r="I11" s="123"/>
      <c r="J11" s="123"/>
      <c r="K11" s="123"/>
      <c r="L11" s="123"/>
      <c r="M11" s="123"/>
      <c r="N11" s="163"/>
    </row>
    <row r="12" spans="1:17" ht="41.95" customHeight="1" x14ac:dyDescent="0.3">
      <c r="A12" s="84"/>
      <c r="B12" s="94"/>
      <c r="C12" s="154" t="s">
        <v>67</v>
      </c>
      <c r="D12" s="119" t="s">
        <v>40</v>
      </c>
      <c r="E12" s="134" t="s">
        <v>78</v>
      </c>
      <c r="F12" s="39" t="s">
        <v>5</v>
      </c>
      <c r="G12" s="123" t="s">
        <v>56</v>
      </c>
      <c r="H12" s="123"/>
      <c r="I12" s="123"/>
      <c r="J12" s="123"/>
      <c r="K12" s="123"/>
      <c r="L12" s="123"/>
      <c r="M12" s="123"/>
      <c r="N12" s="21"/>
    </row>
    <row r="13" spans="1:17" ht="40.25" customHeight="1" x14ac:dyDescent="0.3">
      <c r="A13" s="84"/>
      <c r="B13" s="94"/>
      <c r="C13" s="154"/>
      <c r="D13" s="119"/>
      <c r="E13" s="134"/>
      <c r="F13" s="39" t="s">
        <v>7</v>
      </c>
      <c r="G13" s="123" t="s">
        <v>16</v>
      </c>
      <c r="H13" s="123"/>
      <c r="I13" s="123"/>
      <c r="J13" s="123"/>
      <c r="K13" s="123"/>
      <c r="L13" s="123"/>
      <c r="M13" s="123"/>
      <c r="N13" s="21"/>
    </row>
    <row r="14" spans="1:17" ht="94.85" customHeight="1" x14ac:dyDescent="0.3">
      <c r="A14" s="84"/>
      <c r="B14" s="94"/>
      <c r="C14" s="154"/>
      <c r="D14" s="119"/>
      <c r="E14" s="134"/>
      <c r="F14" s="39" t="s">
        <v>41</v>
      </c>
      <c r="G14" s="73" t="s">
        <v>9</v>
      </c>
      <c r="H14" s="73" t="s">
        <v>9</v>
      </c>
      <c r="I14" s="73" t="s">
        <v>9</v>
      </c>
      <c r="J14" s="73" t="s">
        <v>9</v>
      </c>
      <c r="K14" s="73" t="s">
        <v>9</v>
      </c>
      <c r="L14" s="73" t="s">
        <v>9</v>
      </c>
      <c r="M14" s="73" t="s">
        <v>9</v>
      </c>
      <c r="N14" s="21"/>
    </row>
    <row r="15" spans="1:17" ht="39" customHeight="1" x14ac:dyDescent="0.3">
      <c r="A15" s="84"/>
      <c r="B15" s="94"/>
      <c r="C15" s="155"/>
      <c r="D15" s="136"/>
      <c r="E15" s="135"/>
      <c r="F15" s="39" t="s">
        <v>8</v>
      </c>
      <c r="G15" s="170" t="s">
        <v>14</v>
      </c>
      <c r="H15" s="171"/>
      <c r="I15" s="171"/>
      <c r="J15" s="171"/>
      <c r="K15" s="171"/>
      <c r="L15" s="171"/>
      <c r="M15" s="172"/>
      <c r="N15" s="21"/>
    </row>
    <row r="16" spans="1:17" ht="39" customHeight="1" x14ac:dyDescent="0.3">
      <c r="A16" s="84"/>
      <c r="B16" s="94"/>
      <c r="C16" s="154" t="s">
        <v>42</v>
      </c>
      <c r="D16" s="119" t="s">
        <v>72</v>
      </c>
      <c r="E16" s="134" t="s">
        <v>78</v>
      </c>
      <c r="F16" s="39" t="s">
        <v>5</v>
      </c>
      <c r="G16" s="123" t="s">
        <v>56</v>
      </c>
      <c r="H16" s="123"/>
      <c r="I16" s="123"/>
      <c r="J16" s="123"/>
      <c r="K16" s="123"/>
      <c r="L16" s="123"/>
      <c r="M16" s="123"/>
      <c r="N16" s="21"/>
    </row>
    <row r="17" spans="1:14" ht="39" customHeight="1" x14ac:dyDescent="0.3">
      <c r="A17" s="84"/>
      <c r="B17" s="94"/>
      <c r="C17" s="154"/>
      <c r="D17" s="119"/>
      <c r="E17" s="134"/>
      <c r="F17" s="39" t="s">
        <v>7</v>
      </c>
      <c r="G17" s="123" t="s">
        <v>16</v>
      </c>
      <c r="H17" s="123"/>
      <c r="I17" s="123"/>
      <c r="J17" s="123"/>
      <c r="K17" s="123"/>
      <c r="L17" s="123"/>
      <c r="M17" s="123"/>
      <c r="N17" s="21"/>
    </row>
    <row r="18" spans="1:14" ht="94.25" customHeight="1" x14ac:dyDescent="0.3">
      <c r="A18" s="84"/>
      <c r="B18" s="94"/>
      <c r="C18" s="154"/>
      <c r="D18" s="119"/>
      <c r="E18" s="134"/>
      <c r="F18" s="39" t="s">
        <v>41</v>
      </c>
      <c r="G18" s="74">
        <f>SUM(H18:M18)</f>
        <v>200</v>
      </c>
      <c r="H18" s="73">
        <v>200</v>
      </c>
      <c r="I18" s="73">
        <v>0</v>
      </c>
      <c r="J18" s="75">
        <v>0</v>
      </c>
      <c r="K18" s="75">
        <v>0</v>
      </c>
      <c r="L18" s="75">
        <v>0</v>
      </c>
      <c r="M18" s="75">
        <v>0</v>
      </c>
      <c r="N18" s="21"/>
    </row>
    <row r="19" spans="1:14" ht="93.8" customHeight="1" x14ac:dyDescent="0.3">
      <c r="A19" s="84"/>
      <c r="B19" s="94"/>
      <c r="C19" s="154"/>
      <c r="D19" s="119"/>
      <c r="E19" s="134"/>
      <c r="F19" s="111" t="s">
        <v>8</v>
      </c>
      <c r="G19" s="170" t="s">
        <v>14</v>
      </c>
      <c r="H19" s="171"/>
      <c r="I19" s="171"/>
      <c r="J19" s="171"/>
      <c r="K19" s="171"/>
      <c r="L19" s="171"/>
      <c r="M19" s="172"/>
      <c r="N19" s="34"/>
    </row>
    <row r="20" spans="1:14" ht="57.8" customHeight="1" x14ac:dyDescent="0.3">
      <c r="A20" s="112"/>
      <c r="B20" s="113"/>
      <c r="C20" s="107" t="s">
        <v>93</v>
      </c>
      <c r="D20" s="102" t="s">
        <v>95</v>
      </c>
      <c r="E20" s="101" t="s">
        <v>79</v>
      </c>
      <c r="F20" s="39" t="s">
        <v>5</v>
      </c>
      <c r="G20" s="123" t="s">
        <v>56</v>
      </c>
      <c r="H20" s="123"/>
      <c r="I20" s="123"/>
      <c r="J20" s="123"/>
      <c r="K20" s="123"/>
      <c r="L20" s="123"/>
      <c r="M20" s="123"/>
      <c r="N20" s="114"/>
    </row>
    <row r="21" spans="1:14" ht="14.25" customHeight="1" x14ac:dyDescent="0.3">
      <c r="A21" s="84"/>
      <c r="B21" s="14"/>
      <c r="C21" s="14"/>
      <c r="D21" s="14"/>
      <c r="E21" s="15">
        <v>2</v>
      </c>
      <c r="F21" s="16"/>
      <c r="G21" s="33"/>
      <c r="H21" s="33"/>
      <c r="I21" s="33"/>
      <c r="J21" s="33"/>
      <c r="K21" s="33"/>
      <c r="L21" s="33"/>
      <c r="M21" s="33"/>
      <c r="N21" s="22"/>
    </row>
    <row r="22" spans="1:14" s="26" customFormat="1" ht="25.55" customHeight="1" x14ac:dyDescent="0.3">
      <c r="A22" s="84"/>
      <c r="B22" s="23"/>
      <c r="C22" s="23"/>
      <c r="D22" s="23"/>
      <c r="E22" s="24"/>
      <c r="F22" s="25"/>
      <c r="G22" s="27"/>
      <c r="H22" s="27"/>
      <c r="I22" s="124" t="s">
        <v>91</v>
      </c>
      <c r="J22" s="159"/>
      <c r="K22" s="159"/>
      <c r="L22" s="159"/>
      <c r="M22" s="159"/>
      <c r="N22" s="159"/>
    </row>
    <row r="23" spans="1:14" s="28" customFormat="1" ht="17.25" customHeight="1" x14ac:dyDescent="0.3">
      <c r="A23" s="19">
        <v>1</v>
      </c>
      <c r="B23" s="95">
        <v>2</v>
      </c>
      <c r="C23" s="29">
        <v>3</v>
      </c>
      <c r="D23" s="29">
        <v>4</v>
      </c>
      <c r="E23" s="29">
        <v>5</v>
      </c>
      <c r="F23" s="29">
        <v>6</v>
      </c>
      <c r="G23" s="29">
        <v>7</v>
      </c>
      <c r="H23" s="29">
        <v>8</v>
      </c>
      <c r="I23" s="29">
        <v>9</v>
      </c>
      <c r="J23" s="30">
        <v>10</v>
      </c>
      <c r="K23" s="30">
        <v>11</v>
      </c>
      <c r="L23" s="30">
        <v>12</v>
      </c>
      <c r="M23" s="30">
        <v>13</v>
      </c>
      <c r="N23" s="30">
        <v>14</v>
      </c>
    </row>
    <row r="24" spans="1:14" ht="37.6" customHeight="1" x14ac:dyDescent="0.3">
      <c r="A24" s="84"/>
      <c r="B24" s="94"/>
      <c r="C24" s="118" t="s">
        <v>96</v>
      </c>
      <c r="D24" s="118" t="s">
        <v>94</v>
      </c>
      <c r="E24" s="134"/>
      <c r="F24" s="39" t="s">
        <v>7</v>
      </c>
      <c r="G24" s="123" t="s">
        <v>16</v>
      </c>
      <c r="H24" s="123"/>
      <c r="I24" s="123"/>
      <c r="J24" s="123"/>
      <c r="K24" s="123"/>
      <c r="L24" s="123"/>
      <c r="M24" s="123"/>
      <c r="N24" s="34"/>
    </row>
    <row r="25" spans="1:14" ht="94.25" customHeight="1" x14ac:dyDescent="0.3">
      <c r="A25" s="84"/>
      <c r="B25" s="94"/>
      <c r="C25" s="119"/>
      <c r="D25" s="119"/>
      <c r="E25" s="134"/>
      <c r="F25" s="39" t="s">
        <v>41</v>
      </c>
      <c r="G25" s="74">
        <f>SUM(H25:M25)</f>
        <v>212674.38</v>
      </c>
      <c r="H25" s="73">
        <f>20000+23000</f>
        <v>43000</v>
      </c>
      <c r="I25" s="75">
        <f>-1600+40000</f>
        <v>38400</v>
      </c>
      <c r="J25" s="75">
        <v>28274.38</v>
      </c>
      <c r="K25" s="75">
        <v>27000</v>
      </c>
      <c r="L25" s="75">
        <v>38000</v>
      </c>
      <c r="M25" s="75">
        <v>38000</v>
      </c>
      <c r="N25" s="34"/>
    </row>
    <row r="26" spans="1:14" ht="45.7" customHeight="1" x14ac:dyDescent="0.3">
      <c r="A26" s="84"/>
      <c r="B26" s="44"/>
      <c r="C26" s="136"/>
      <c r="D26" s="136"/>
      <c r="E26" s="135"/>
      <c r="F26" s="39" t="s">
        <v>8</v>
      </c>
      <c r="G26" s="125" t="s">
        <v>14</v>
      </c>
      <c r="H26" s="126"/>
      <c r="I26" s="126"/>
      <c r="J26" s="126"/>
      <c r="K26" s="126"/>
      <c r="L26" s="126"/>
      <c r="M26" s="127"/>
      <c r="N26" s="34"/>
    </row>
    <row r="27" spans="1:14" ht="43.85" customHeight="1" x14ac:dyDescent="0.3">
      <c r="A27" s="84"/>
      <c r="B27" s="44"/>
      <c r="C27" s="138" t="s">
        <v>86</v>
      </c>
      <c r="D27" s="118" t="s">
        <v>85</v>
      </c>
      <c r="E27" s="134" t="s">
        <v>78</v>
      </c>
      <c r="F27" s="39" t="s">
        <v>5</v>
      </c>
      <c r="G27" s="123" t="s">
        <v>56</v>
      </c>
      <c r="H27" s="123"/>
      <c r="I27" s="123"/>
      <c r="J27" s="123"/>
      <c r="K27" s="123"/>
      <c r="L27" s="123"/>
      <c r="M27" s="123"/>
      <c r="N27" s="34"/>
    </row>
    <row r="28" spans="1:14" ht="43.85" customHeight="1" x14ac:dyDescent="0.3">
      <c r="A28" s="84"/>
      <c r="B28" s="44"/>
      <c r="C28" s="139"/>
      <c r="D28" s="119"/>
      <c r="E28" s="134"/>
      <c r="F28" s="39" t="s">
        <v>7</v>
      </c>
      <c r="G28" s="123" t="s">
        <v>16</v>
      </c>
      <c r="H28" s="123"/>
      <c r="I28" s="123"/>
      <c r="J28" s="123"/>
      <c r="K28" s="123"/>
      <c r="L28" s="123"/>
      <c r="M28" s="123"/>
      <c r="N28" s="34"/>
    </row>
    <row r="29" spans="1:14" ht="103.5" customHeight="1" x14ac:dyDescent="0.3">
      <c r="A29" s="84"/>
      <c r="B29" s="44"/>
      <c r="C29" s="139"/>
      <c r="D29" s="119"/>
      <c r="E29" s="134"/>
      <c r="F29" s="39" t="s">
        <v>41</v>
      </c>
      <c r="G29" s="74">
        <f>SUM(H29:M29)</f>
        <v>68</v>
      </c>
      <c r="H29" s="73">
        <v>0</v>
      </c>
      <c r="I29" s="75">
        <v>0</v>
      </c>
      <c r="J29" s="75">
        <v>68</v>
      </c>
      <c r="K29" s="75">
        <v>0</v>
      </c>
      <c r="L29" s="75">
        <v>0</v>
      </c>
      <c r="M29" s="75">
        <v>0</v>
      </c>
      <c r="N29" s="34"/>
    </row>
    <row r="30" spans="1:14" ht="84.05" customHeight="1" x14ac:dyDescent="0.3">
      <c r="A30" s="85"/>
      <c r="B30" s="44"/>
      <c r="C30" s="140"/>
      <c r="D30" s="136"/>
      <c r="E30" s="135"/>
      <c r="F30" s="39" t="s">
        <v>8</v>
      </c>
      <c r="G30" s="74">
        <f>SUM(H30:M30)</f>
        <v>1328</v>
      </c>
      <c r="H30" s="73">
        <v>0</v>
      </c>
      <c r="I30" s="75">
        <v>0</v>
      </c>
      <c r="J30" s="75">
        <v>1328</v>
      </c>
      <c r="K30" s="75">
        <v>0</v>
      </c>
      <c r="L30" s="75">
        <v>0</v>
      </c>
      <c r="M30" s="75">
        <v>0</v>
      </c>
      <c r="N30" s="34"/>
    </row>
    <row r="31" spans="1:14" ht="46.2" customHeight="1" x14ac:dyDescent="0.3">
      <c r="A31" s="91">
        <v>2</v>
      </c>
      <c r="B31" s="118" t="s">
        <v>43</v>
      </c>
      <c r="C31" s="162" t="s">
        <v>87</v>
      </c>
      <c r="D31" s="118" t="s">
        <v>47</v>
      </c>
      <c r="E31" s="133" t="s">
        <v>79</v>
      </c>
      <c r="F31" s="39" t="s">
        <v>5</v>
      </c>
      <c r="G31" s="123" t="s">
        <v>56</v>
      </c>
      <c r="H31" s="123"/>
      <c r="I31" s="123"/>
      <c r="J31" s="123"/>
      <c r="K31" s="123"/>
      <c r="L31" s="123"/>
      <c r="M31" s="123"/>
      <c r="N31" s="118" t="s">
        <v>84</v>
      </c>
    </row>
    <row r="32" spans="1:14" ht="36" customHeight="1" x14ac:dyDescent="0.3">
      <c r="A32" s="57"/>
      <c r="B32" s="119"/>
      <c r="C32" s="160"/>
      <c r="D32" s="119"/>
      <c r="E32" s="134"/>
      <c r="F32" s="40" t="s">
        <v>7</v>
      </c>
      <c r="G32" s="123" t="s">
        <v>13</v>
      </c>
      <c r="H32" s="123"/>
      <c r="I32" s="123"/>
      <c r="J32" s="123"/>
      <c r="K32" s="123"/>
      <c r="L32" s="123"/>
      <c r="M32" s="123"/>
      <c r="N32" s="119"/>
    </row>
    <row r="33" spans="1:14" ht="100.5" customHeight="1" x14ac:dyDescent="0.3">
      <c r="A33" s="57"/>
      <c r="B33" s="119"/>
      <c r="C33" s="160"/>
      <c r="D33" s="119"/>
      <c r="E33" s="134"/>
      <c r="F33" s="39" t="s">
        <v>41</v>
      </c>
      <c r="G33" s="74">
        <f>SUM(H33:M33)</f>
        <v>220650.25</v>
      </c>
      <c r="H33" s="75">
        <f>-37200+99200-3500-5500</f>
        <v>53000</v>
      </c>
      <c r="I33" s="75">
        <f>-40000+93250+7950</f>
        <v>61200</v>
      </c>
      <c r="J33" s="75">
        <f>50500.25-4050</f>
        <v>46450.25</v>
      </c>
      <c r="K33" s="75">
        <v>60000</v>
      </c>
      <c r="L33" s="75">
        <v>0</v>
      </c>
      <c r="M33" s="75">
        <v>0</v>
      </c>
      <c r="N33" s="89"/>
    </row>
    <row r="34" spans="1:14" s="32" customFormat="1" ht="55.1" customHeight="1" thickBot="1" x14ac:dyDescent="0.35">
      <c r="A34" s="58"/>
      <c r="B34" s="136"/>
      <c r="C34" s="161"/>
      <c r="D34" s="136"/>
      <c r="E34" s="135"/>
      <c r="F34" s="40" t="s">
        <v>8</v>
      </c>
      <c r="G34" s="123" t="s">
        <v>14</v>
      </c>
      <c r="H34" s="123"/>
      <c r="I34" s="123"/>
      <c r="J34" s="123"/>
      <c r="K34" s="123"/>
      <c r="L34" s="123"/>
      <c r="M34" s="123"/>
      <c r="N34" s="90"/>
    </row>
    <row r="35" spans="1:14" ht="43.55" customHeight="1" x14ac:dyDescent="0.3">
      <c r="A35" s="57"/>
      <c r="B35" s="87"/>
      <c r="C35" s="154" t="s">
        <v>68</v>
      </c>
      <c r="D35" s="165" t="s">
        <v>20</v>
      </c>
      <c r="E35" s="134" t="s">
        <v>78</v>
      </c>
      <c r="F35" s="41" t="s">
        <v>5</v>
      </c>
      <c r="G35" s="123" t="s">
        <v>56</v>
      </c>
      <c r="H35" s="123"/>
      <c r="I35" s="123"/>
      <c r="J35" s="123"/>
      <c r="K35" s="123"/>
      <c r="L35" s="123"/>
      <c r="M35" s="123"/>
      <c r="N35" s="89"/>
    </row>
    <row r="36" spans="1:14" ht="42.75" customHeight="1" x14ac:dyDescent="0.3">
      <c r="A36" s="57"/>
      <c r="B36" s="87"/>
      <c r="C36" s="154"/>
      <c r="D36" s="165"/>
      <c r="E36" s="134"/>
      <c r="F36" s="40" t="s">
        <v>7</v>
      </c>
      <c r="G36" s="123" t="s">
        <v>16</v>
      </c>
      <c r="H36" s="123"/>
      <c r="I36" s="123"/>
      <c r="J36" s="123"/>
      <c r="K36" s="123"/>
      <c r="L36" s="123"/>
      <c r="M36" s="123"/>
      <c r="N36" s="89"/>
    </row>
    <row r="37" spans="1:14" ht="99.7" customHeight="1" x14ac:dyDescent="0.3">
      <c r="A37" s="57"/>
      <c r="B37" s="87"/>
      <c r="C37" s="154"/>
      <c r="D37" s="165"/>
      <c r="E37" s="134"/>
      <c r="F37" s="39" t="s">
        <v>41</v>
      </c>
      <c r="G37" s="73" t="s">
        <v>9</v>
      </c>
      <c r="H37" s="73" t="s">
        <v>9</v>
      </c>
      <c r="I37" s="73" t="s">
        <v>9</v>
      </c>
      <c r="J37" s="73" t="s">
        <v>9</v>
      </c>
      <c r="K37" s="73" t="s">
        <v>9</v>
      </c>
      <c r="L37" s="73" t="s">
        <v>9</v>
      </c>
      <c r="M37" s="73" t="s">
        <v>9</v>
      </c>
      <c r="N37" s="89"/>
    </row>
    <row r="38" spans="1:14" ht="41.95" customHeight="1" x14ac:dyDescent="0.3">
      <c r="A38" s="57"/>
      <c r="B38" s="87"/>
      <c r="C38" s="155"/>
      <c r="D38" s="166"/>
      <c r="E38" s="135"/>
      <c r="F38" s="40" t="s">
        <v>8</v>
      </c>
      <c r="G38" s="123" t="s">
        <v>14</v>
      </c>
      <c r="H38" s="123"/>
      <c r="I38" s="123"/>
      <c r="J38" s="123"/>
      <c r="K38" s="123"/>
      <c r="L38" s="123"/>
      <c r="M38" s="123"/>
      <c r="N38" s="89"/>
    </row>
    <row r="39" spans="1:14" ht="41.35" customHeight="1" x14ac:dyDescent="0.3">
      <c r="A39" s="57"/>
      <c r="B39" s="87"/>
      <c r="C39" s="164" t="s">
        <v>32</v>
      </c>
      <c r="D39" s="118" t="s">
        <v>73</v>
      </c>
      <c r="E39" s="133" t="s">
        <v>78</v>
      </c>
      <c r="F39" s="41" t="s">
        <v>5</v>
      </c>
      <c r="G39" s="123" t="s">
        <v>56</v>
      </c>
      <c r="H39" s="123"/>
      <c r="I39" s="123"/>
      <c r="J39" s="123"/>
      <c r="K39" s="123"/>
      <c r="L39" s="123"/>
      <c r="M39" s="123"/>
      <c r="N39" s="89"/>
    </row>
    <row r="40" spans="1:14" ht="41.35" customHeight="1" x14ac:dyDescent="0.3">
      <c r="A40" s="57"/>
      <c r="B40" s="87"/>
      <c r="C40" s="165"/>
      <c r="D40" s="119"/>
      <c r="E40" s="134"/>
      <c r="F40" s="40" t="s">
        <v>7</v>
      </c>
      <c r="G40" s="123" t="s">
        <v>16</v>
      </c>
      <c r="H40" s="123"/>
      <c r="I40" s="123"/>
      <c r="J40" s="123"/>
      <c r="K40" s="123"/>
      <c r="L40" s="123"/>
      <c r="M40" s="123"/>
      <c r="N40" s="89"/>
    </row>
    <row r="41" spans="1:14" ht="100.5" customHeight="1" x14ac:dyDescent="0.3">
      <c r="A41" s="92"/>
      <c r="B41" s="93"/>
      <c r="C41" s="166"/>
      <c r="D41" s="136"/>
      <c r="E41" s="135"/>
      <c r="F41" s="39" t="s">
        <v>41</v>
      </c>
      <c r="G41" s="74">
        <f>SUM(H41:M41)</f>
        <v>1400</v>
      </c>
      <c r="H41" s="73">
        <v>1400</v>
      </c>
      <c r="I41" s="73">
        <v>0</v>
      </c>
      <c r="J41" s="75">
        <v>0</v>
      </c>
      <c r="K41" s="75">
        <v>0</v>
      </c>
      <c r="L41" s="75">
        <v>0</v>
      </c>
      <c r="M41" s="75">
        <v>0</v>
      </c>
      <c r="N41" s="90"/>
    </row>
    <row r="42" spans="1:14" ht="15.65" customHeight="1" x14ac:dyDescent="0.3">
      <c r="A42" s="12"/>
      <c r="B42" s="13"/>
      <c r="C42" s="14"/>
      <c r="D42" s="14"/>
      <c r="E42" s="35">
        <v>3</v>
      </c>
      <c r="F42" s="16"/>
      <c r="G42" s="17"/>
      <c r="H42" s="17"/>
      <c r="I42" s="17"/>
      <c r="J42" s="17"/>
      <c r="K42" s="17"/>
      <c r="L42" s="17"/>
      <c r="M42" s="17"/>
      <c r="N42" s="45"/>
    </row>
    <row r="43" spans="1:14" ht="40.549999999999997" customHeight="1" x14ac:dyDescent="0.3">
      <c r="A43" s="12"/>
      <c r="B43" s="13"/>
      <c r="C43" s="14"/>
      <c r="D43" s="14"/>
      <c r="E43" s="35"/>
      <c r="F43" s="16"/>
      <c r="G43" s="17"/>
      <c r="H43" s="17"/>
      <c r="I43" s="120" t="s">
        <v>92</v>
      </c>
      <c r="J43" s="121"/>
      <c r="K43" s="121"/>
      <c r="L43" s="121"/>
      <c r="M43" s="121"/>
      <c r="N43" s="121"/>
    </row>
    <row r="44" spans="1:14" ht="15.85" customHeight="1" x14ac:dyDescent="0.3">
      <c r="A44" s="19">
        <v>1</v>
      </c>
      <c r="B44" s="19">
        <v>2</v>
      </c>
      <c r="C44" s="19">
        <v>3</v>
      </c>
      <c r="D44" s="19">
        <v>4</v>
      </c>
      <c r="E44" s="19">
        <v>5</v>
      </c>
      <c r="F44" s="19">
        <v>6</v>
      </c>
      <c r="G44" s="19">
        <v>7</v>
      </c>
      <c r="H44" s="19">
        <v>8</v>
      </c>
      <c r="I44" s="19">
        <v>9</v>
      </c>
      <c r="J44" s="19">
        <v>10</v>
      </c>
      <c r="K44" s="19">
        <v>11</v>
      </c>
      <c r="L44" s="19">
        <v>12</v>
      </c>
      <c r="M44" s="19">
        <v>13</v>
      </c>
      <c r="N44" s="19">
        <v>14</v>
      </c>
    </row>
    <row r="45" spans="1:14" s="42" customFormat="1" ht="37.9" customHeight="1" x14ac:dyDescent="0.3">
      <c r="A45" s="91"/>
      <c r="B45" s="86"/>
      <c r="C45" s="63"/>
      <c r="D45" s="63"/>
      <c r="E45" s="61"/>
      <c r="F45" s="43" t="s">
        <v>8</v>
      </c>
      <c r="G45" s="177" t="s">
        <v>14</v>
      </c>
      <c r="H45" s="177"/>
      <c r="I45" s="177"/>
      <c r="J45" s="177"/>
      <c r="K45" s="177"/>
      <c r="L45" s="177"/>
      <c r="M45" s="177"/>
      <c r="N45" s="133"/>
    </row>
    <row r="46" spans="1:14" ht="39" customHeight="1" x14ac:dyDescent="0.3">
      <c r="A46" s="57"/>
      <c r="B46" s="87"/>
      <c r="C46" s="167" t="s">
        <v>83</v>
      </c>
      <c r="D46" s="164" t="s">
        <v>20</v>
      </c>
      <c r="E46" s="133" t="s">
        <v>78</v>
      </c>
      <c r="F46" s="41" t="s">
        <v>5</v>
      </c>
      <c r="G46" s="123" t="s">
        <v>56</v>
      </c>
      <c r="H46" s="123"/>
      <c r="I46" s="123"/>
      <c r="J46" s="123"/>
      <c r="K46" s="123"/>
      <c r="L46" s="123"/>
      <c r="M46" s="123"/>
      <c r="N46" s="134"/>
    </row>
    <row r="47" spans="1:14" ht="39.6" customHeight="1" x14ac:dyDescent="0.3">
      <c r="A47" s="57"/>
      <c r="B47" s="87"/>
      <c r="C47" s="168"/>
      <c r="D47" s="165"/>
      <c r="E47" s="134"/>
      <c r="F47" s="40" t="s">
        <v>7</v>
      </c>
      <c r="G47" s="123" t="s">
        <v>16</v>
      </c>
      <c r="H47" s="123"/>
      <c r="I47" s="123"/>
      <c r="J47" s="123"/>
      <c r="K47" s="123"/>
      <c r="L47" s="123"/>
      <c r="M47" s="123"/>
      <c r="N47" s="134"/>
    </row>
    <row r="48" spans="1:14" ht="95.95" customHeight="1" x14ac:dyDescent="0.3">
      <c r="A48" s="57"/>
      <c r="B48" s="87"/>
      <c r="C48" s="168"/>
      <c r="D48" s="165"/>
      <c r="E48" s="134"/>
      <c r="F48" s="39" t="s">
        <v>41</v>
      </c>
      <c r="G48" s="74">
        <f>SUM(H48:M48)</f>
        <v>69500</v>
      </c>
      <c r="H48" s="73">
        <v>15000</v>
      </c>
      <c r="I48" s="73">
        <v>15000</v>
      </c>
      <c r="J48" s="75">
        <v>12500</v>
      </c>
      <c r="K48" s="75">
        <v>9000</v>
      </c>
      <c r="L48" s="75">
        <v>9000</v>
      </c>
      <c r="M48" s="75">
        <v>9000</v>
      </c>
      <c r="N48" s="134"/>
    </row>
    <row r="49" spans="1:14" ht="48.05" customHeight="1" x14ac:dyDescent="0.3">
      <c r="A49" s="57"/>
      <c r="B49" s="87"/>
      <c r="C49" s="169"/>
      <c r="D49" s="166"/>
      <c r="E49" s="135"/>
      <c r="F49" s="40" t="s">
        <v>8</v>
      </c>
      <c r="G49" s="178" t="s">
        <v>14</v>
      </c>
      <c r="H49" s="179"/>
      <c r="I49" s="179"/>
      <c r="J49" s="179"/>
      <c r="K49" s="179"/>
      <c r="L49" s="179"/>
      <c r="M49" s="180"/>
      <c r="N49" s="134"/>
    </row>
    <row r="50" spans="1:14" ht="275.35000000000002" customHeight="1" x14ac:dyDescent="0.3">
      <c r="A50" s="57"/>
      <c r="B50" s="87"/>
      <c r="C50" s="174" t="s">
        <v>97</v>
      </c>
      <c r="D50" s="118" t="s">
        <v>20</v>
      </c>
      <c r="E50" s="133" t="s">
        <v>89</v>
      </c>
      <c r="F50" s="41" t="s">
        <v>5</v>
      </c>
      <c r="G50" s="123" t="s">
        <v>56</v>
      </c>
      <c r="H50" s="123"/>
      <c r="I50" s="123"/>
      <c r="J50" s="123"/>
      <c r="K50" s="123"/>
      <c r="L50" s="123"/>
      <c r="M50" s="123"/>
      <c r="N50" s="134"/>
    </row>
    <row r="51" spans="1:14" ht="189.7" customHeight="1" x14ac:dyDescent="0.3">
      <c r="A51" s="57"/>
      <c r="B51" s="87"/>
      <c r="C51" s="175"/>
      <c r="D51" s="119"/>
      <c r="E51" s="134"/>
      <c r="F51" s="40" t="s">
        <v>7</v>
      </c>
      <c r="G51" s="123" t="s">
        <v>16</v>
      </c>
      <c r="H51" s="123"/>
      <c r="I51" s="123"/>
      <c r="J51" s="123"/>
      <c r="K51" s="123"/>
      <c r="L51" s="123"/>
      <c r="M51" s="123"/>
      <c r="N51" s="134"/>
    </row>
    <row r="52" spans="1:14" ht="409.5" customHeight="1" x14ac:dyDescent="0.3">
      <c r="A52" s="58"/>
      <c r="B52" s="88"/>
      <c r="C52" s="176"/>
      <c r="D52" s="136"/>
      <c r="E52" s="135"/>
      <c r="F52" s="39" t="s">
        <v>41</v>
      </c>
      <c r="G52" s="51">
        <f>SUM(H52:M52)</f>
        <v>1536871.17</v>
      </c>
      <c r="H52" s="50">
        <f>180000+130000</f>
        <v>310000</v>
      </c>
      <c r="I52" s="50">
        <f>-8000+300000</f>
        <v>292000</v>
      </c>
      <c r="J52" s="53">
        <f>215515.17+4056+1300</f>
        <v>220871.17</v>
      </c>
      <c r="K52" s="53">
        <v>200000</v>
      </c>
      <c r="L52" s="53">
        <v>257000</v>
      </c>
      <c r="M52" s="53">
        <v>257000</v>
      </c>
      <c r="N52" s="135"/>
    </row>
    <row r="53" spans="1:14" ht="41.35" customHeight="1" x14ac:dyDescent="0.3">
      <c r="A53" s="59"/>
      <c r="B53" s="59"/>
      <c r="C53" s="59"/>
      <c r="D53" s="59"/>
      <c r="E53" s="35">
        <v>4</v>
      </c>
      <c r="F53" s="59"/>
      <c r="G53" s="59"/>
      <c r="H53" s="59"/>
      <c r="I53" s="59"/>
      <c r="J53" s="59"/>
      <c r="K53" s="59"/>
      <c r="L53" s="59"/>
      <c r="M53" s="59"/>
      <c r="N53" s="59"/>
    </row>
    <row r="54" spans="1:14" ht="39" customHeight="1" x14ac:dyDescent="0.3">
      <c r="A54" s="12"/>
      <c r="B54" s="13"/>
      <c r="C54" s="14"/>
      <c r="D54" s="14"/>
      <c r="E54" s="35"/>
      <c r="F54" s="16"/>
      <c r="G54" s="17"/>
      <c r="H54" s="17"/>
      <c r="I54" s="173" t="s">
        <v>92</v>
      </c>
      <c r="J54" s="173"/>
      <c r="K54" s="173"/>
      <c r="L54" s="173"/>
      <c r="M54" s="173"/>
      <c r="N54" s="173"/>
    </row>
    <row r="55" spans="1:14" ht="21.8" customHeight="1" x14ac:dyDescent="0.3">
      <c r="A55" s="19">
        <v>1</v>
      </c>
      <c r="B55" s="19">
        <v>2</v>
      </c>
      <c r="C55" s="19">
        <v>3</v>
      </c>
      <c r="D55" s="19">
        <v>4</v>
      </c>
      <c r="E55" s="19">
        <v>5</v>
      </c>
      <c r="F55" s="19">
        <v>6</v>
      </c>
      <c r="G55" s="19">
        <v>7</v>
      </c>
      <c r="H55" s="19">
        <v>8</v>
      </c>
      <c r="I55" s="19">
        <v>9</v>
      </c>
      <c r="J55" s="19">
        <v>10</v>
      </c>
      <c r="K55" s="19">
        <v>11</v>
      </c>
      <c r="L55" s="19">
        <v>12</v>
      </c>
      <c r="M55" s="19">
        <v>13</v>
      </c>
      <c r="N55" s="19">
        <v>14</v>
      </c>
    </row>
    <row r="56" spans="1:14" ht="189.1" customHeight="1" x14ac:dyDescent="0.3">
      <c r="A56" s="57"/>
      <c r="B56" s="54"/>
      <c r="C56" s="56" t="s">
        <v>98</v>
      </c>
      <c r="D56" s="55"/>
      <c r="E56" s="70" t="s">
        <v>74</v>
      </c>
      <c r="F56" s="40" t="s">
        <v>8</v>
      </c>
      <c r="G56" s="177" t="s">
        <v>14</v>
      </c>
      <c r="H56" s="177"/>
      <c r="I56" s="177"/>
      <c r="J56" s="177"/>
      <c r="K56" s="177"/>
      <c r="L56" s="177"/>
      <c r="M56" s="177"/>
      <c r="N56" s="54"/>
    </row>
    <row r="57" spans="1:14" ht="56.2" customHeight="1" x14ac:dyDescent="0.3">
      <c r="A57" s="57"/>
      <c r="B57" s="54"/>
      <c r="C57" s="164" t="s">
        <v>33</v>
      </c>
      <c r="D57" s="164" t="s">
        <v>24</v>
      </c>
      <c r="E57" s="133" t="s">
        <v>79</v>
      </c>
      <c r="F57" s="39" t="s">
        <v>5</v>
      </c>
      <c r="G57" s="123" t="s">
        <v>56</v>
      </c>
      <c r="H57" s="123"/>
      <c r="I57" s="123"/>
      <c r="J57" s="123"/>
      <c r="K57" s="123"/>
      <c r="L57" s="123"/>
      <c r="M57" s="123"/>
      <c r="N57" s="54"/>
    </row>
    <row r="58" spans="1:14" ht="60.75" customHeight="1" x14ac:dyDescent="0.3">
      <c r="A58" s="57"/>
      <c r="B58" s="54"/>
      <c r="C58" s="165"/>
      <c r="D58" s="165"/>
      <c r="E58" s="134"/>
      <c r="F58" s="39" t="s">
        <v>7</v>
      </c>
      <c r="G58" s="123" t="s">
        <v>13</v>
      </c>
      <c r="H58" s="123"/>
      <c r="I58" s="123"/>
      <c r="J58" s="123"/>
      <c r="K58" s="123"/>
      <c r="L58" s="123"/>
      <c r="M58" s="123"/>
      <c r="N58" s="54"/>
    </row>
    <row r="59" spans="1:14" ht="100.2" customHeight="1" x14ac:dyDescent="0.3">
      <c r="A59" s="57"/>
      <c r="B59" s="54"/>
      <c r="C59" s="165"/>
      <c r="D59" s="165"/>
      <c r="E59" s="134"/>
      <c r="F59" s="39" t="s">
        <v>41</v>
      </c>
      <c r="G59" s="51" t="s">
        <v>25</v>
      </c>
      <c r="H59" s="50" t="s">
        <v>25</v>
      </c>
      <c r="I59" s="50" t="s">
        <v>25</v>
      </c>
      <c r="J59" s="52" t="s">
        <v>25</v>
      </c>
      <c r="K59" s="52" t="s">
        <v>25</v>
      </c>
      <c r="L59" s="52" t="s">
        <v>25</v>
      </c>
      <c r="M59" s="46" t="s">
        <v>80</v>
      </c>
      <c r="N59" s="54"/>
    </row>
    <row r="60" spans="1:14" ht="85.5" customHeight="1" x14ac:dyDescent="0.3">
      <c r="A60" s="58"/>
      <c r="B60" s="55"/>
      <c r="C60" s="166"/>
      <c r="D60" s="166"/>
      <c r="E60" s="135"/>
      <c r="F60" s="39" t="s">
        <v>8</v>
      </c>
      <c r="G60" s="181" t="s">
        <v>14</v>
      </c>
      <c r="H60" s="182"/>
      <c r="I60" s="182"/>
      <c r="J60" s="182"/>
      <c r="K60" s="182"/>
      <c r="L60" s="182"/>
      <c r="M60" s="183"/>
      <c r="N60" s="55"/>
    </row>
    <row r="61" spans="1:14" ht="68.25" customHeight="1" x14ac:dyDescent="0.3">
      <c r="A61" s="130">
        <v>3</v>
      </c>
      <c r="B61" s="118" t="s">
        <v>69</v>
      </c>
      <c r="C61" s="118" t="s">
        <v>48</v>
      </c>
      <c r="D61" s="118" t="s">
        <v>31</v>
      </c>
      <c r="E61" s="133" t="s">
        <v>79</v>
      </c>
      <c r="F61" s="39" t="s">
        <v>5</v>
      </c>
      <c r="G61" s="123" t="s">
        <v>56</v>
      </c>
      <c r="H61" s="123"/>
      <c r="I61" s="123"/>
      <c r="J61" s="123"/>
      <c r="K61" s="123"/>
      <c r="L61" s="123"/>
      <c r="M61" s="123"/>
      <c r="N61" s="133" t="s">
        <v>10</v>
      </c>
    </row>
    <row r="62" spans="1:14" ht="50.25" customHeight="1" x14ac:dyDescent="0.3">
      <c r="A62" s="131"/>
      <c r="B62" s="119"/>
      <c r="C62" s="119"/>
      <c r="D62" s="119"/>
      <c r="E62" s="134"/>
      <c r="F62" s="39" t="s">
        <v>7</v>
      </c>
      <c r="G62" s="123" t="s">
        <v>13</v>
      </c>
      <c r="H62" s="123"/>
      <c r="I62" s="123"/>
      <c r="J62" s="123"/>
      <c r="K62" s="123"/>
      <c r="L62" s="123"/>
      <c r="M62" s="123"/>
      <c r="N62" s="134"/>
    </row>
    <row r="63" spans="1:14" ht="113.35" customHeight="1" x14ac:dyDescent="0.3">
      <c r="A63" s="131"/>
      <c r="B63" s="119"/>
      <c r="C63" s="119"/>
      <c r="D63" s="119"/>
      <c r="E63" s="134"/>
      <c r="F63" s="39" t="s">
        <v>41</v>
      </c>
      <c r="G63" s="3">
        <f>SUM(H63:M63)</f>
        <v>19600</v>
      </c>
      <c r="H63" s="46">
        <v>3800</v>
      </c>
      <c r="I63" s="46">
        <v>3500</v>
      </c>
      <c r="J63" s="60">
        <v>2500</v>
      </c>
      <c r="K63" s="60">
        <v>3000</v>
      </c>
      <c r="L63" s="60">
        <v>3300</v>
      </c>
      <c r="M63" s="60">
        <v>3500</v>
      </c>
      <c r="N63" s="134"/>
    </row>
    <row r="64" spans="1:14" ht="48.05" customHeight="1" x14ac:dyDescent="0.3">
      <c r="A64" s="131"/>
      <c r="B64" s="119"/>
      <c r="C64" s="136"/>
      <c r="D64" s="136"/>
      <c r="E64" s="135"/>
      <c r="F64" s="39" t="s">
        <v>8</v>
      </c>
      <c r="G64" s="177" t="s">
        <v>14</v>
      </c>
      <c r="H64" s="177"/>
      <c r="I64" s="177"/>
      <c r="J64" s="177"/>
      <c r="K64" s="177"/>
      <c r="L64" s="177"/>
      <c r="M64" s="177"/>
      <c r="N64" s="134"/>
    </row>
    <row r="65" spans="1:14" ht="55.6" customHeight="1" x14ac:dyDescent="0.3">
      <c r="A65" s="131"/>
      <c r="B65" s="119"/>
      <c r="C65" s="122" t="s">
        <v>17</v>
      </c>
      <c r="D65" s="118" t="s">
        <v>40</v>
      </c>
      <c r="E65" s="142" t="s">
        <v>79</v>
      </c>
      <c r="F65" s="39" t="s">
        <v>5</v>
      </c>
      <c r="G65" s="123" t="s">
        <v>56</v>
      </c>
      <c r="H65" s="123"/>
      <c r="I65" s="123"/>
      <c r="J65" s="123"/>
      <c r="K65" s="123"/>
      <c r="L65" s="123"/>
      <c r="M65" s="123"/>
      <c r="N65" s="134"/>
    </row>
    <row r="66" spans="1:14" ht="54" customHeight="1" x14ac:dyDescent="0.3">
      <c r="A66" s="131"/>
      <c r="B66" s="119"/>
      <c r="C66" s="122"/>
      <c r="D66" s="119"/>
      <c r="E66" s="142"/>
      <c r="F66" s="39" t="s">
        <v>7</v>
      </c>
      <c r="G66" s="123" t="s">
        <v>13</v>
      </c>
      <c r="H66" s="123"/>
      <c r="I66" s="123"/>
      <c r="J66" s="123"/>
      <c r="K66" s="123"/>
      <c r="L66" s="123"/>
      <c r="M66" s="123"/>
      <c r="N66" s="134"/>
    </row>
    <row r="67" spans="1:14" ht="98.45" customHeight="1" x14ac:dyDescent="0.3">
      <c r="A67" s="131"/>
      <c r="B67" s="119"/>
      <c r="C67" s="122"/>
      <c r="D67" s="119"/>
      <c r="E67" s="142"/>
      <c r="F67" s="39" t="s">
        <v>41</v>
      </c>
      <c r="G67" s="76">
        <f>SUM(H67:M67)</f>
        <v>50300</v>
      </c>
      <c r="H67" s="77">
        <v>6500</v>
      </c>
      <c r="I67" s="78">
        <v>8000</v>
      </c>
      <c r="J67" s="78">
        <v>8000</v>
      </c>
      <c r="K67" s="78">
        <v>9000</v>
      </c>
      <c r="L67" s="78">
        <v>9100</v>
      </c>
      <c r="M67" s="75">
        <v>9700</v>
      </c>
      <c r="N67" s="134"/>
    </row>
    <row r="68" spans="1:14" ht="63.1" customHeight="1" x14ac:dyDescent="0.3">
      <c r="A68" s="132"/>
      <c r="B68" s="136"/>
      <c r="C68" s="122"/>
      <c r="D68" s="136"/>
      <c r="E68" s="142"/>
      <c r="F68" s="39" t="s">
        <v>8</v>
      </c>
      <c r="G68" s="185" t="s">
        <v>14</v>
      </c>
      <c r="H68" s="186"/>
      <c r="I68" s="186"/>
      <c r="J68" s="186"/>
      <c r="K68" s="186"/>
      <c r="L68" s="186"/>
      <c r="M68" s="187"/>
      <c r="N68" s="135"/>
    </row>
    <row r="69" spans="1:14" ht="17.25" customHeight="1" x14ac:dyDescent="0.3">
      <c r="A69" s="59"/>
      <c r="B69" s="59"/>
      <c r="C69" s="59"/>
      <c r="D69" s="59"/>
      <c r="E69" s="35">
        <v>5</v>
      </c>
      <c r="F69" s="59"/>
      <c r="G69" s="59"/>
      <c r="H69" s="59"/>
      <c r="I69" s="59"/>
      <c r="J69" s="59"/>
      <c r="K69" s="59"/>
      <c r="L69" s="59"/>
      <c r="M69" s="59"/>
      <c r="N69" s="59"/>
    </row>
    <row r="70" spans="1:14" ht="21.8" customHeight="1" x14ac:dyDescent="0.3">
      <c r="A70" s="12"/>
      <c r="B70" s="13"/>
      <c r="C70" s="14"/>
      <c r="D70" s="14"/>
      <c r="E70" s="35"/>
      <c r="F70" s="16"/>
      <c r="G70" s="17"/>
      <c r="H70" s="17"/>
      <c r="I70" s="124" t="s">
        <v>91</v>
      </c>
      <c r="J70" s="124"/>
      <c r="K70" s="124"/>
      <c r="L70" s="124"/>
      <c r="M70" s="124"/>
      <c r="N70" s="124"/>
    </row>
    <row r="71" spans="1:14" ht="24.75" customHeight="1" x14ac:dyDescent="0.3">
      <c r="A71" s="19">
        <v>1</v>
      </c>
      <c r="B71" s="19">
        <v>2</v>
      </c>
      <c r="C71" s="19">
        <v>3</v>
      </c>
      <c r="D71" s="19">
        <v>4</v>
      </c>
      <c r="E71" s="19">
        <v>5</v>
      </c>
      <c r="F71" s="19">
        <v>6</v>
      </c>
      <c r="G71" s="19">
        <v>7</v>
      </c>
      <c r="H71" s="19">
        <v>8</v>
      </c>
      <c r="I71" s="19">
        <v>9</v>
      </c>
      <c r="J71" s="19">
        <v>10</v>
      </c>
      <c r="K71" s="19">
        <v>11</v>
      </c>
      <c r="L71" s="19">
        <v>12</v>
      </c>
      <c r="M71" s="19">
        <v>13</v>
      </c>
      <c r="N71" s="19">
        <v>14</v>
      </c>
    </row>
    <row r="72" spans="1:14" ht="40.549999999999997" customHeight="1" x14ac:dyDescent="0.3">
      <c r="A72" s="130">
        <v>4</v>
      </c>
      <c r="B72" s="118" t="s">
        <v>18</v>
      </c>
      <c r="C72" s="122" t="s">
        <v>54</v>
      </c>
      <c r="D72" s="118" t="s">
        <v>40</v>
      </c>
      <c r="E72" s="142" t="s">
        <v>79</v>
      </c>
      <c r="F72" s="39" t="s">
        <v>5</v>
      </c>
      <c r="G72" s="123" t="s">
        <v>56</v>
      </c>
      <c r="H72" s="123"/>
      <c r="I72" s="123"/>
      <c r="J72" s="123"/>
      <c r="K72" s="123"/>
      <c r="L72" s="123"/>
      <c r="M72" s="123"/>
      <c r="N72" s="133" t="s">
        <v>35</v>
      </c>
    </row>
    <row r="73" spans="1:14" ht="37.6" customHeight="1" x14ac:dyDescent="0.3">
      <c r="A73" s="131"/>
      <c r="B73" s="119"/>
      <c r="C73" s="122"/>
      <c r="D73" s="119"/>
      <c r="E73" s="142"/>
      <c r="F73" s="39" t="s">
        <v>7</v>
      </c>
      <c r="G73" s="123" t="s">
        <v>44</v>
      </c>
      <c r="H73" s="123"/>
      <c r="I73" s="123"/>
      <c r="J73" s="123"/>
      <c r="K73" s="123"/>
      <c r="L73" s="123"/>
      <c r="M73" s="123"/>
      <c r="N73" s="134"/>
    </row>
    <row r="74" spans="1:14" ht="95.5" customHeight="1" x14ac:dyDescent="0.3">
      <c r="A74" s="131"/>
      <c r="B74" s="119"/>
      <c r="C74" s="122"/>
      <c r="D74" s="119"/>
      <c r="E74" s="142"/>
      <c r="F74" s="39" t="s">
        <v>41</v>
      </c>
      <c r="G74" s="74">
        <f>SUM(H74:M74)</f>
        <v>378500</v>
      </c>
      <c r="H74" s="73">
        <v>50000</v>
      </c>
      <c r="I74" s="75">
        <v>55000</v>
      </c>
      <c r="J74" s="75">
        <v>58500</v>
      </c>
      <c r="K74" s="75">
        <v>67000</v>
      </c>
      <c r="L74" s="75">
        <v>72000</v>
      </c>
      <c r="M74" s="75">
        <v>76000</v>
      </c>
      <c r="N74" s="134"/>
    </row>
    <row r="75" spans="1:14" ht="47" customHeight="1" x14ac:dyDescent="0.3">
      <c r="A75" s="131"/>
      <c r="B75" s="119"/>
      <c r="C75" s="122"/>
      <c r="D75" s="119"/>
      <c r="E75" s="142"/>
      <c r="F75" s="39" t="s">
        <v>8</v>
      </c>
      <c r="G75" s="123" t="s">
        <v>34</v>
      </c>
      <c r="H75" s="123"/>
      <c r="I75" s="123"/>
      <c r="J75" s="123"/>
      <c r="K75" s="123"/>
      <c r="L75" s="123"/>
      <c r="M75" s="123"/>
      <c r="N75" s="134"/>
    </row>
    <row r="76" spans="1:14" ht="40.25" customHeight="1" x14ac:dyDescent="0.3">
      <c r="A76" s="131"/>
      <c r="B76" s="119"/>
      <c r="C76" s="118" t="s">
        <v>36</v>
      </c>
      <c r="D76" s="118" t="s">
        <v>11</v>
      </c>
      <c r="E76" s="133" t="s">
        <v>79</v>
      </c>
      <c r="F76" s="39" t="s">
        <v>5</v>
      </c>
      <c r="G76" s="123" t="s">
        <v>56</v>
      </c>
      <c r="H76" s="123"/>
      <c r="I76" s="123"/>
      <c r="J76" s="123"/>
      <c r="K76" s="123"/>
      <c r="L76" s="123"/>
      <c r="M76" s="123"/>
      <c r="N76" s="134"/>
    </row>
    <row r="77" spans="1:14" ht="40.25" customHeight="1" x14ac:dyDescent="0.3">
      <c r="A77" s="131"/>
      <c r="B77" s="119"/>
      <c r="C77" s="119"/>
      <c r="D77" s="119"/>
      <c r="E77" s="134"/>
      <c r="F77" s="39" t="s">
        <v>7</v>
      </c>
      <c r="G77" s="123" t="s">
        <v>13</v>
      </c>
      <c r="H77" s="123"/>
      <c r="I77" s="123"/>
      <c r="J77" s="123"/>
      <c r="K77" s="123"/>
      <c r="L77" s="123"/>
      <c r="M77" s="123"/>
      <c r="N77" s="134"/>
    </row>
    <row r="78" spans="1:14" ht="93" customHeight="1" x14ac:dyDescent="0.3">
      <c r="A78" s="131"/>
      <c r="B78" s="119"/>
      <c r="C78" s="119"/>
      <c r="D78" s="119"/>
      <c r="E78" s="134"/>
      <c r="F78" s="39" t="s">
        <v>41</v>
      </c>
      <c r="G78" s="50"/>
      <c r="H78" s="50"/>
      <c r="I78" s="50"/>
      <c r="J78" s="50"/>
      <c r="K78" s="50"/>
      <c r="L78" s="50"/>
      <c r="M78" s="50"/>
      <c r="N78" s="134"/>
    </row>
    <row r="79" spans="1:14" ht="45.55" customHeight="1" x14ac:dyDescent="0.3">
      <c r="A79" s="131"/>
      <c r="B79" s="119"/>
      <c r="C79" s="119"/>
      <c r="D79" s="119"/>
      <c r="E79" s="134"/>
      <c r="F79" s="39" t="s">
        <v>8</v>
      </c>
      <c r="G79" s="123" t="s">
        <v>34</v>
      </c>
      <c r="H79" s="123"/>
      <c r="I79" s="123"/>
      <c r="J79" s="123"/>
      <c r="K79" s="123"/>
      <c r="L79" s="123"/>
      <c r="M79" s="123"/>
      <c r="N79" s="134"/>
    </row>
    <row r="80" spans="1:14" ht="40.85" customHeight="1" x14ac:dyDescent="0.3">
      <c r="A80" s="131"/>
      <c r="B80" s="119"/>
      <c r="C80" s="119"/>
      <c r="D80" s="119"/>
      <c r="E80" s="134"/>
      <c r="F80" s="39" t="s">
        <v>21</v>
      </c>
      <c r="G80" s="123" t="s">
        <v>22</v>
      </c>
      <c r="H80" s="123"/>
      <c r="I80" s="123"/>
      <c r="J80" s="123"/>
      <c r="K80" s="123"/>
      <c r="L80" s="123"/>
      <c r="M80" s="123"/>
      <c r="N80" s="134"/>
    </row>
    <row r="81" spans="1:14" ht="49.15" customHeight="1" x14ac:dyDescent="0.3">
      <c r="A81" s="131"/>
      <c r="B81" s="119"/>
      <c r="C81" s="136"/>
      <c r="D81" s="136"/>
      <c r="E81" s="135"/>
      <c r="F81" s="39" t="s">
        <v>8</v>
      </c>
      <c r="G81" s="123" t="s">
        <v>34</v>
      </c>
      <c r="H81" s="123"/>
      <c r="I81" s="123"/>
      <c r="J81" s="123"/>
      <c r="K81" s="123"/>
      <c r="L81" s="123"/>
      <c r="M81" s="123"/>
      <c r="N81" s="134"/>
    </row>
    <row r="82" spans="1:14" ht="45.1" customHeight="1" x14ac:dyDescent="0.3">
      <c r="A82" s="131"/>
      <c r="B82" s="119"/>
      <c r="C82" s="122" t="s">
        <v>23</v>
      </c>
      <c r="D82" s="122" t="s">
        <v>24</v>
      </c>
      <c r="E82" s="142" t="s">
        <v>79</v>
      </c>
      <c r="F82" s="39" t="s">
        <v>5</v>
      </c>
      <c r="G82" s="123" t="s">
        <v>56</v>
      </c>
      <c r="H82" s="123"/>
      <c r="I82" s="123"/>
      <c r="J82" s="123"/>
      <c r="K82" s="123"/>
      <c r="L82" s="123"/>
      <c r="M82" s="123"/>
      <c r="N82" s="134"/>
    </row>
    <row r="83" spans="1:14" ht="45.1" customHeight="1" x14ac:dyDescent="0.3">
      <c r="A83" s="131"/>
      <c r="B83" s="119"/>
      <c r="C83" s="122"/>
      <c r="D83" s="122"/>
      <c r="E83" s="142"/>
      <c r="F83" s="39" t="s">
        <v>7</v>
      </c>
      <c r="G83" s="123" t="s">
        <v>13</v>
      </c>
      <c r="H83" s="123"/>
      <c r="I83" s="123"/>
      <c r="J83" s="123"/>
      <c r="K83" s="123"/>
      <c r="L83" s="123"/>
      <c r="M83" s="123"/>
      <c r="N83" s="134"/>
    </row>
    <row r="84" spans="1:14" ht="103.5" customHeight="1" x14ac:dyDescent="0.3">
      <c r="A84" s="131"/>
      <c r="B84" s="119"/>
      <c r="C84" s="122"/>
      <c r="D84" s="122"/>
      <c r="E84" s="142"/>
      <c r="F84" s="39" t="s">
        <v>41</v>
      </c>
      <c r="G84" s="76">
        <f>SUM(H84:M84)</f>
        <v>38400</v>
      </c>
      <c r="H84" s="77">
        <f>100+4600</f>
        <v>4700</v>
      </c>
      <c r="I84" s="77">
        <v>6200</v>
      </c>
      <c r="J84" s="78">
        <v>6200</v>
      </c>
      <c r="K84" s="78">
        <v>7000</v>
      </c>
      <c r="L84" s="78">
        <v>7100</v>
      </c>
      <c r="M84" s="75">
        <v>7200</v>
      </c>
      <c r="N84" s="134"/>
    </row>
    <row r="85" spans="1:14" ht="48.7" customHeight="1" x14ac:dyDescent="0.3">
      <c r="A85" s="132"/>
      <c r="B85" s="136"/>
      <c r="C85" s="122"/>
      <c r="D85" s="122"/>
      <c r="E85" s="142"/>
      <c r="F85" s="39" t="s">
        <v>8</v>
      </c>
      <c r="G85" s="123" t="s">
        <v>34</v>
      </c>
      <c r="H85" s="123"/>
      <c r="I85" s="123"/>
      <c r="J85" s="123"/>
      <c r="K85" s="123"/>
      <c r="L85" s="123"/>
      <c r="M85" s="72"/>
      <c r="N85" s="135"/>
    </row>
    <row r="86" spans="1:14" ht="44.3" customHeight="1" x14ac:dyDescent="0.3">
      <c r="A86" s="130">
        <v>5</v>
      </c>
      <c r="B86" s="118" t="s">
        <v>88</v>
      </c>
      <c r="C86" s="118" t="s">
        <v>37</v>
      </c>
      <c r="D86" s="118" t="s">
        <v>45</v>
      </c>
      <c r="E86" s="133" t="s">
        <v>79</v>
      </c>
      <c r="F86" s="96" t="s">
        <v>5</v>
      </c>
      <c r="G86" s="125" t="s">
        <v>56</v>
      </c>
      <c r="H86" s="126"/>
      <c r="I86" s="126"/>
      <c r="J86" s="126"/>
      <c r="K86" s="126"/>
      <c r="L86" s="126"/>
      <c r="M86" s="127"/>
      <c r="N86" s="133" t="s">
        <v>38</v>
      </c>
    </row>
    <row r="87" spans="1:14" ht="49.5" customHeight="1" x14ac:dyDescent="0.3">
      <c r="A87" s="131"/>
      <c r="B87" s="119"/>
      <c r="C87" s="119"/>
      <c r="D87" s="119"/>
      <c r="E87" s="134"/>
      <c r="F87" s="96" t="s">
        <v>7</v>
      </c>
      <c r="G87" s="125" t="s">
        <v>13</v>
      </c>
      <c r="H87" s="126"/>
      <c r="I87" s="126"/>
      <c r="J87" s="126"/>
      <c r="K87" s="126"/>
      <c r="L87" s="126"/>
      <c r="M87" s="127"/>
      <c r="N87" s="134"/>
    </row>
    <row r="88" spans="1:14" ht="99.7" customHeight="1" x14ac:dyDescent="0.3">
      <c r="A88" s="131"/>
      <c r="B88" s="119"/>
      <c r="C88" s="119"/>
      <c r="D88" s="119"/>
      <c r="E88" s="134"/>
      <c r="F88" s="96" t="s">
        <v>41</v>
      </c>
      <c r="G88" s="74">
        <f>SUM(H88:M88)</f>
        <v>27500</v>
      </c>
      <c r="H88" s="73">
        <v>8500</v>
      </c>
      <c r="I88" s="73">
        <v>3500</v>
      </c>
      <c r="J88" s="75">
        <v>3000</v>
      </c>
      <c r="K88" s="75">
        <v>3800</v>
      </c>
      <c r="L88" s="75">
        <v>4200</v>
      </c>
      <c r="M88" s="75">
        <v>4500</v>
      </c>
      <c r="N88" s="135"/>
    </row>
    <row r="89" spans="1:14" ht="63.1" customHeight="1" x14ac:dyDescent="0.3">
      <c r="A89" s="131"/>
      <c r="B89" s="119"/>
      <c r="C89" s="136"/>
      <c r="D89" s="136"/>
      <c r="E89" s="135"/>
      <c r="F89" s="96" t="s">
        <v>8</v>
      </c>
      <c r="G89" s="125" t="s">
        <v>14</v>
      </c>
      <c r="H89" s="126"/>
      <c r="I89" s="126"/>
      <c r="J89" s="126"/>
      <c r="K89" s="126"/>
      <c r="L89" s="126"/>
      <c r="M89" s="127"/>
      <c r="N89" s="64"/>
    </row>
    <row r="90" spans="1:14" ht="17.25" customHeight="1" x14ac:dyDescent="0.3">
      <c r="A90" s="12"/>
      <c r="B90" s="13"/>
      <c r="C90" s="14"/>
      <c r="D90" s="14"/>
      <c r="E90" s="35">
        <v>6</v>
      </c>
      <c r="F90" s="16"/>
      <c r="G90" s="17"/>
      <c r="H90" s="17"/>
      <c r="I90" s="17"/>
      <c r="J90" s="17"/>
      <c r="K90" s="17"/>
      <c r="L90" s="17"/>
      <c r="M90" s="17"/>
      <c r="N90" s="35"/>
    </row>
    <row r="91" spans="1:14" ht="24.45" x14ac:dyDescent="0.3">
      <c r="A91" s="12"/>
      <c r="B91" s="13"/>
      <c r="C91" s="14"/>
      <c r="D91" s="14"/>
      <c r="E91" s="35"/>
      <c r="F91" s="16"/>
      <c r="G91" s="17"/>
      <c r="H91" s="17"/>
      <c r="I91" s="128" t="s">
        <v>91</v>
      </c>
      <c r="J91" s="129"/>
      <c r="K91" s="129"/>
      <c r="L91" s="129"/>
      <c r="M91" s="129"/>
      <c r="N91" s="129"/>
    </row>
    <row r="92" spans="1:14" ht="27.1" customHeight="1" x14ac:dyDescent="0.3">
      <c r="A92" s="19">
        <v>1</v>
      </c>
      <c r="B92" s="19">
        <v>2</v>
      </c>
      <c r="C92" s="19">
        <v>3</v>
      </c>
      <c r="D92" s="19">
        <v>4</v>
      </c>
      <c r="E92" s="19">
        <v>5</v>
      </c>
      <c r="F92" s="19">
        <v>6</v>
      </c>
      <c r="G92" s="19">
        <v>7</v>
      </c>
      <c r="H92" s="19">
        <v>8</v>
      </c>
      <c r="I92" s="19">
        <v>9</v>
      </c>
      <c r="J92" s="19">
        <v>10</v>
      </c>
      <c r="K92" s="19">
        <v>11</v>
      </c>
      <c r="L92" s="19">
        <v>12</v>
      </c>
      <c r="M92" s="19">
        <v>13</v>
      </c>
      <c r="N92" s="19">
        <v>14</v>
      </c>
    </row>
    <row r="93" spans="1:14" ht="52.45" customHeight="1" x14ac:dyDescent="0.3">
      <c r="A93" s="57"/>
      <c r="B93" s="115"/>
      <c r="C93" s="118" t="s">
        <v>49</v>
      </c>
      <c r="D93" s="118" t="s">
        <v>45</v>
      </c>
      <c r="E93" s="133" t="s">
        <v>81</v>
      </c>
      <c r="F93" s="39" t="s">
        <v>5</v>
      </c>
      <c r="G93" s="125" t="s">
        <v>56</v>
      </c>
      <c r="H93" s="126"/>
      <c r="I93" s="126"/>
      <c r="J93" s="126"/>
      <c r="K93" s="126"/>
      <c r="L93" s="126"/>
      <c r="M93" s="127"/>
      <c r="N93" s="133"/>
    </row>
    <row r="94" spans="1:14" ht="52.45" customHeight="1" x14ac:dyDescent="0.3">
      <c r="A94" s="57"/>
      <c r="B94" s="115"/>
      <c r="C94" s="119"/>
      <c r="D94" s="119"/>
      <c r="E94" s="134"/>
      <c r="F94" s="39" t="s">
        <v>7</v>
      </c>
      <c r="G94" s="125" t="s">
        <v>13</v>
      </c>
      <c r="H94" s="126"/>
      <c r="I94" s="126"/>
      <c r="J94" s="126"/>
      <c r="K94" s="126"/>
      <c r="L94" s="126"/>
      <c r="M94" s="127"/>
      <c r="N94" s="134"/>
    </row>
    <row r="95" spans="1:14" ht="152.30000000000001" customHeight="1" x14ac:dyDescent="0.3">
      <c r="A95" s="57"/>
      <c r="B95" s="115"/>
      <c r="C95" s="119"/>
      <c r="D95" s="119"/>
      <c r="E95" s="134"/>
      <c r="F95" s="39" t="s">
        <v>46</v>
      </c>
      <c r="G95" s="76">
        <f>SUM(H95:M95)</f>
        <v>41600</v>
      </c>
      <c r="H95" s="77">
        <f>-88400+130000</f>
        <v>41600</v>
      </c>
      <c r="I95" s="77">
        <v>0</v>
      </c>
      <c r="J95" s="78">
        <v>0</v>
      </c>
      <c r="K95" s="78">
        <v>0</v>
      </c>
      <c r="L95" s="78">
        <v>0</v>
      </c>
      <c r="M95" s="75">
        <v>0</v>
      </c>
      <c r="N95" s="134"/>
    </row>
    <row r="96" spans="1:14" ht="67.5" customHeight="1" x14ac:dyDescent="0.3">
      <c r="A96" s="57"/>
      <c r="B96" s="115"/>
      <c r="C96" s="136"/>
      <c r="D96" s="136"/>
      <c r="E96" s="135"/>
      <c r="F96" s="39" t="s">
        <v>8</v>
      </c>
      <c r="G96" s="125" t="s">
        <v>14</v>
      </c>
      <c r="H96" s="126"/>
      <c r="I96" s="126"/>
      <c r="J96" s="126"/>
      <c r="K96" s="126"/>
      <c r="L96" s="126"/>
      <c r="M96" s="127"/>
      <c r="N96" s="134"/>
    </row>
    <row r="97" spans="1:14" ht="57" customHeight="1" x14ac:dyDescent="0.3">
      <c r="A97" s="57"/>
      <c r="B97" s="115"/>
      <c r="C97" s="118" t="s">
        <v>53</v>
      </c>
      <c r="D97" s="118" t="s">
        <v>50</v>
      </c>
      <c r="E97" s="133" t="s">
        <v>81</v>
      </c>
      <c r="F97" s="39" t="s">
        <v>5</v>
      </c>
      <c r="G97" s="125" t="s">
        <v>56</v>
      </c>
      <c r="H97" s="126"/>
      <c r="I97" s="126"/>
      <c r="J97" s="126"/>
      <c r="K97" s="126"/>
      <c r="L97" s="126"/>
      <c r="M97" s="127"/>
      <c r="N97" s="134"/>
    </row>
    <row r="98" spans="1:14" ht="57" customHeight="1" x14ac:dyDescent="0.3">
      <c r="A98" s="57"/>
      <c r="B98" s="115"/>
      <c r="C98" s="119"/>
      <c r="D98" s="119"/>
      <c r="E98" s="134"/>
      <c r="F98" s="39" t="s">
        <v>7</v>
      </c>
      <c r="G98" s="125" t="s">
        <v>13</v>
      </c>
      <c r="H98" s="126"/>
      <c r="I98" s="126"/>
      <c r="J98" s="126"/>
      <c r="K98" s="126"/>
      <c r="L98" s="126"/>
      <c r="M98" s="127"/>
      <c r="N98" s="134"/>
    </row>
    <row r="99" spans="1:14" ht="107.25" customHeight="1" x14ac:dyDescent="0.3">
      <c r="A99" s="57"/>
      <c r="B99" s="115"/>
      <c r="C99" s="119"/>
      <c r="D99" s="119"/>
      <c r="E99" s="134"/>
      <c r="F99" s="39" t="s">
        <v>41</v>
      </c>
      <c r="G99" s="76" t="s">
        <v>25</v>
      </c>
      <c r="H99" s="77" t="s">
        <v>25</v>
      </c>
      <c r="I99" s="77" t="s">
        <v>25</v>
      </c>
      <c r="J99" s="77" t="s">
        <v>25</v>
      </c>
      <c r="K99" s="77" t="s">
        <v>25</v>
      </c>
      <c r="L99" s="77" t="s">
        <v>25</v>
      </c>
      <c r="M99" s="50" t="s">
        <v>25</v>
      </c>
      <c r="N99" s="134"/>
    </row>
    <row r="100" spans="1:14" s="32" customFormat="1" ht="54.8" customHeight="1" thickBot="1" x14ac:dyDescent="0.35">
      <c r="A100" s="58"/>
      <c r="B100" s="116"/>
      <c r="C100" s="136"/>
      <c r="D100" s="136"/>
      <c r="E100" s="135"/>
      <c r="F100" s="39" t="s">
        <v>8</v>
      </c>
      <c r="G100" s="125" t="s">
        <v>26</v>
      </c>
      <c r="H100" s="126"/>
      <c r="I100" s="126"/>
      <c r="J100" s="126"/>
      <c r="K100" s="126"/>
      <c r="L100" s="126"/>
      <c r="M100" s="127"/>
      <c r="N100" s="135"/>
    </row>
    <row r="101" spans="1:14" ht="62.3" customHeight="1" x14ac:dyDescent="0.3">
      <c r="A101" s="130">
        <v>6</v>
      </c>
      <c r="B101" s="118" t="s">
        <v>19</v>
      </c>
      <c r="C101" s="118" t="s">
        <v>55</v>
      </c>
      <c r="D101" s="118" t="s">
        <v>51</v>
      </c>
      <c r="E101" s="133" t="s">
        <v>79</v>
      </c>
      <c r="F101" s="39" t="s">
        <v>5</v>
      </c>
      <c r="G101" s="123" t="s">
        <v>56</v>
      </c>
      <c r="H101" s="123"/>
      <c r="I101" s="123"/>
      <c r="J101" s="123"/>
      <c r="K101" s="123"/>
      <c r="L101" s="123"/>
      <c r="M101" s="123"/>
      <c r="N101" s="133" t="s">
        <v>39</v>
      </c>
    </row>
    <row r="102" spans="1:14" ht="62.3" customHeight="1" x14ac:dyDescent="0.3">
      <c r="A102" s="131"/>
      <c r="B102" s="119"/>
      <c r="C102" s="119"/>
      <c r="D102" s="119"/>
      <c r="E102" s="134"/>
      <c r="F102" s="39" t="s">
        <v>7</v>
      </c>
      <c r="G102" s="123" t="s">
        <v>13</v>
      </c>
      <c r="H102" s="123"/>
      <c r="I102" s="123"/>
      <c r="J102" s="123"/>
      <c r="K102" s="123"/>
      <c r="L102" s="123"/>
      <c r="M102" s="123"/>
      <c r="N102" s="134"/>
    </row>
    <row r="103" spans="1:14" ht="93.6" customHeight="1" x14ac:dyDescent="0.3">
      <c r="A103" s="131"/>
      <c r="B103" s="119"/>
      <c r="C103" s="119"/>
      <c r="D103" s="119"/>
      <c r="E103" s="134"/>
      <c r="F103" s="39" t="s">
        <v>41</v>
      </c>
      <c r="G103" s="73" t="s">
        <v>9</v>
      </c>
      <c r="H103" s="73" t="s">
        <v>9</v>
      </c>
      <c r="I103" s="73" t="s">
        <v>9</v>
      </c>
      <c r="J103" s="73" t="s">
        <v>9</v>
      </c>
      <c r="K103" s="73" t="s">
        <v>9</v>
      </c>
      <c r="L103" s="73" t="s">
        <v>9</v>
      </c>
      <c r="M103" s="73" t="s">
        <v>9</v>
      </c>
      <c r="N103" s="134"/>
    </row>
    <row r="104" spans="1:14" ht="60.75" customHeight="1" x14ac:dyDescent="0.3">
      <c r="A104" s="132"/>
      <c r="B104" s="136"/>
      <c r="C104" s="136"/>
      <c r="D104" s="136"/>
      <c r="E104" s="135"/>
      <c r="F104" s="39" t="s">
        <v>8</v>
      </c>
      <c r="G104" s="125" t="s">
        <v>14</v>
      </c>
      <c r="H104" s="126"/>
      <c r="I104" s="126"/>
      <c r="J104" s="126"/>
      <c r="K104" s="126"/>
      <c r="L104" s="126"/>
      <c r="M104" s="127"/>
      <c r="N104" s="135"/>
    </row>
    <row r="105" spans="1:14" ht="53.25" customHeight="1" x14ac:dyDescent="0.3">
      <c r="A105" s="130">
        <v>7</v>
      </c>
      <c r="B105" s="118" t="s">
        <v>27</v>
      </c>
      <c r="C105" s="118" t="s">
        <v>52</v>
      </c>
      <c r="D105" s="118" t="s">
        <v>20</v>
      </c>
      <c r="E105" s="133" t="s">
        <v>81</v>
      </c>
      <c r="F105" s="39" t="s">
        <v>5</v>
      </c>
      <c r="G105" s="123" t="s">
        <v>56</v>
      </c>
      <c r="H105" s="123"/>
      <c r="I105" s="123"/>
      <c r="J105" s="123"/>
      <c r="K105" s="123"/>
      <c r="L105" s="123"/>
      <c r="M105" s="123"/>
      <c r="N105" s="133" t="s">
        <v>28</v>
      </c>
    </row>
    <row r="106" spans="1:14" ht="53.25" customHeight="1" x14ac:dyDescent="0.3">
      <c r="A106" s="131"/>
      <c r="B106" s="119"/>
      <c r="C106" s="119"/>
      <c r="D106" s="119"/>
      <c r="E106" s="134"/>
      <c r="F106" s="39" t="s">
        <v>7</v>
      </c>
      <c r="G106" s="123" t="s">
        <v>13</v>
      </c>
      <c r="H106" s="123"/>
      <c r="I106" s="123"/>
      <c r="J106" s="123"/>
      <c r="K106" s="123"/>
      <c r="L106" s="123"/>
      <c r="M106" s="123"/>
      <c r="N106" s="134"/>
    </row>
    <row r="107" spans="1:14" ht="95.95" customHeight="1" x14ac:dyDescent="0.3">
      <c r="A107" s="131"/>
      <c r="B107" s="119"/>
      <c r="C107" s="119"/>
      <c r="D107" s="119"/>
      <c r="E107" s="134"/>
      <c r="F107" s="39" t="s">
        <v>41</v>
      </c>
      <c r="G107" s="76">
        <f>+H107+I107+J107+K107+L107</f>
        <v>26300</v>
      </c>
      <c r="H107" s="77">
        <f>3500+8000+1000</f>
        <v>12500</v>
      </c>
      <c r="I107" s="77">
        <v>13800</v>
      </c>
      <c r="J107" s="78">
        <v>0</v>
      </c>
      <c r="K107" s="78">
        <v>0</v>
      </c>
      <c r="L107" s="78">
        <v>0</v>
      </c>
      <c r="M107" s="78">
        <v>0</v>
      </c>
      <c r="N107" s="134"/>
    </row>
    <row r="108" spans="1:14" ht="51.85" customHeight="1" x14ac:dyDescent="0.3">
      <c r="A108" s="132"/>
      <c r="B108" s="136"/>
      <c r="C108" s="136"/>
      <c r="D108" s="136"/>
      <c r="E108" s="135"/>
      <c r="F108" s="39" t="s">
        <v>8</v>
      </c>
      <c r="G108" s="125" t="s">
        <v>14</v>
      </c>
      <c r="H108" s="126"/>
      <c r="I108" s="126"/>
      <c r="J108" s="126"/>
      <c r="K108" s="126"/>
      <c r="L108" s="126"/>
      <c r="M108" s="127"/>
      <c r="N108" s="135"/>
    </row>
    <row r="109" spans="1:14" ht="17.25" customHeight="1" x14ac:dyDescent="0.3">
      <c r="A109" s="12"/>
      <c r="B109" s="13"/>
      <c r="C109" s="14"/>
      <c r="D109" s="14"/>
      <c r="E109" s="35">
        <v>7</v>
      </c>
      <c r="F109" s="16"/>
      <c r="G109" s="17"/>
      <c r="H109" s="17"/>
      <c r="I109" s="17"/>
      <c r="J109" s="17"/>
      <c r="K109" s="17"/>
      <c r="L109" s="17"/>
      <c r="M109" s="17"/>
      <c r="N109" s="35"/>
    </row>
    <row r="110" spans="1:14" ht="24.45" x14ac:dyDescent="0.3">
      <c r="A110" s="12"/>
      <c r="B110" s="13"/>
      <c r="C110" s="14"/>
      <c r="D110" s="14"/>
      <c r="E110" s="35"/>
      <c r="F110" s="16"/>
      <c r="G110" s="17"/>
      <c r="H110" s="17"/>
      <c r="I110" s="128" t="s">
        <v>91</v>
      </c>
      <c r="J110" s="129"/>
      <c r="K110" s="129"/>
      <c r="L110" s="129"/>
      <c r="M110" s="129"/>
      <c r="N110" s="129"/>
    </row>
    <row r="111" spans="1:14" ht="27.1" customHeight="1" x14ac:dyDescent="0.3">
      <c r="A111" s="19">
        <v>1</v>
      </c>
      <c r="B111" s="19">
        <v>2</v>
      </c>
      <c r="C111" s="19">
        <v>3</v>
      </c>
      <c r="D111" s="19">
        <v>4</v>
      </c>
      <c r="E111" s="19">
        <v>5</v>
      </c>
      <c r="F111" s="19">
        <v>6</v>
      </c>
      <c r="G111" s="19">
        <v>7</v>
      </c>
      <c r="H111" s="19">
        <v>8</v>
      </c>
      <c r="I111" s="19">
        <v>9</v>
      </c>
      <c r="J111" s="19">
        <v>10</v>
      </c>
      <c r="K111" s="19">
        <v>11</v>
      </c>
      <c r="L111" s="19">
        <v>12</v>
      </c>
      <c r="M111" s="19">
        <v>13</v>
      </c>
      <c r="N111" s="19">
        <v>14</v>
      </c>
    </row>
    <row r="112" spans="1:14" ht="41.95" customHeight="1" x14ac:dyDescent="0.3">
      <c r="A112" s="188">
        <v>8</v>
      </c>
      <c r="B112" s="141" t="s">
        <v>57</v>
      </c>
      <c r="C112" s="141" t="s">
        <v>63</v>
      </c>
      <c r="D112" s="141" t="s">
        <v>58</v>
      </c>
      <c r="E112" s="142" t="s">
        <v>82</v>
      </c>
      <c r="F112" s="49" t="s">
        <v>5</v>
      </c>
      <c r="G112" s="123" t="s">
        <v>56</v>
      </c>
      <c r="H112" s="123"/>
      <c r="I112" s="123"/>
      <c r="J112" s="123"/>
      <c r="K112" s="123"/>
      <c r="L112" s="123"/>
      <c r="M112" s="123"/>
      <c r="N112" s="189" t="s">
        <v>59</v>
      </c>
    </row>
    <row r="113" spans="1:14" ht="39" customHeight="1" x14ac:dyDescent="0.3">
      <c r="A113" s="188"/>
      <c r="B113" s="141"/>
      <c r="C113" s="141"/>
      <c r="D113" s="141"/>
      <c r="E113" s="142"/>
      <c r="F113" s="49" t="s">
        <v>7</v>
      </c>
      <c r="G113" s="123" t="s">
        <v>13</v>
      </c>
      <c r="H113" s="123"/>
      <c r="I113" s="123"/>
      <c r="J113" s="123"/>
      <c r="K113" s="123"/>
      <c r="L113" s="123"/>
      <c r="M113" s="123"/>
      <c r="N113" s="190"/>
    </row>
    <row r="114" spans="1:14" ht="102.7" customHeight="1" x14ac:dyDescent="0.3">
      <c r="A114" s="188"/>
      <c r="B114" s="141"/>
      <c r="C114" s="141"/>
      <c r="D114" s="141"/>
      <c r="E114" s="142"/>
      <c r="F114" s="49" t="s">
        <v>41</v>
      </c>
      <c r="G114" s="79">
        <f>SUM(H114:M114)</f>
        <v>75977.7</v>
      </c>
      <c r="H114" s="80">
        <v>0</v>
      </c>
      <c r="I114" s="80">
        <v>36500</v>
      </c>
      <c r="J114" s="80">
        <v>39477.699999999997</v>
      </c>
      <c r="K114" s="80">
        <v>0</v>
      </c>
      <c r="L114" s="80">
        <v>0</v>
      </c>
      <c r="M114" s="80">
        <v>0</v>
      </c>
      <c r="N114" s="190"/>
    </row>
    <row r="115" spans="1:14" s="32" customFormat="1" ht="42.6" customHeight="1" thickBot="1" x14ac:dyDescent="0.35">
      <c r="A115" s="188"/>
      <c r="B115" s="141"/>
      <c r="C115" s="141"/>
      <c r="D115" s="141"/>
      <c r="E115" s="142"/>
      <c r="F115" s="49" t="s">
        <v>8</v>
      </c>
      <c r="G115" s="123" t="s">
        <v>14</v>
      </c>
      <c r="H115" s="123"/>
      <c r="I115" s="123"/>
      <c r="J115" s="123"/>
      <c r="K115" s="123"/>
      <c r="L115" s="123"/>
      <c r="M115" s="123"/>
      <c r="N115" s="190"/>
    </row>
    <row r="116" spans="1:14" ht="42.75" customHeight="1" x14ac:dyDescent="0.3">
      <c r="A116" s="188"/>
      <c r="B116" s="141"/>
      <c r="C116" s="141" t="s">
        <v>60</v>
      </c>
      <c r="D116" s="141" t="s">
        <v>51</v>
      </c>
      <c r="E116" s="142" t="s">
        <v>82</v>
      </c>
      <c r="F116" s="49" t="s">
        <v>5</v>
      </c>
      <c r="G116" s="123" t="s">
        <v>56</v>
      </c>
      <c r="H116" s="123"/>
      <c r="I116" s="123"/>
      <c r="J116" s="123"/>
      <c r="K116" s="123"/>
      <c r="L116" s="123"/>
      <c r="M116" s="123"/>
      <c r="N116" s="190"/>
    </row>
    <row r="117" spans="1:14" ht="39" customHeight="1" x14ac:dyDescent="0.3">
      <c r="A117" s="188"/>
      <c r="B117" s="141"/>
      <c r="C117" s="141"/>
      <c r="D117" s="141"/>
      <c r="E117" s="142"/>
      <c r="F117" s="49" t="s">
        <v>7</v>
      </c>
      <c r="G117" s="123" t="s">
        <v>13</v>
      </c>
      <c r="H117" s="123"/>
      <c r="I117" s="123"/>
      <c r="J117" s="123"/>
      <c r="K117" s="123"/>
      <c r="L117" s="123"/>
      <c r="M117" s="123"/>
      <c r="N117" s="190"/>
    </row>
    <row r="118" spans="1:14" ht="94.85" customHeight="1" x14ac:dyDescent="0.3">
      <c r="A118" s="188"/>
      <c r="B118" s="141"/>
      <c r="C118" s="141"/>
      <c r="D118" s="141"/>
      <c r="E118" s="142"/>
      <c r="F118" s="49" t="s">
        <v>41</v>
      </c>
      <c r="G118" s="81">
        <f>SUM(H118:M118)</f>
        <v>25600</v>
      </c>
      <c r="H118" s="82">
        <v>20000</v>
      </c>
      <c r="I118" s="82">
        <v>3100</v>
      </c>
      <c r="J118" s="82">
        <v>2500</v>
      </c>
      <c r="K118" s="82">
        <v>0</v>
      </c>
      <c r="L118" s="82">
        <v>0</v>
      </c>
      <c r="M118" s="80">
        <v>0</v>
      </c>
      <c r="N118" s="190"/>
    </row>
    <row r="119" spans="1:14" s="32" customFormat="1" ht="43.85" customHeight="1" thickBot="1" x14ac:dyDescent="0.35">
      <c r="A119" s="188"/>
      <c r="B119" s="141"/>
      <c r="C119" s="141"/>
      <c r="D119" s="141"/>
      <c r="E119" s="142"/>
      <c r="F119" s="49" t="s">
        <v>8</v>
      </c>
      <c r="G119" s="123" t="s">
        <v>14</v>
      </c>
      <c r="H119" s="123"/>
      <c r="I119" s="123"/>
      <c r="J119" s="123"/>
      <c r="K119" s="123"/>
      <c r="L119" s="123"/>
      <c r="M119" s="123"/>
      <c r="N119" s="190"/>
    </row>
    <row r="120" spans="1:14" ht="42.75" customHeight="1" x14ac:dyDescent="0.3">
      <c r="A120" s="188"/>
      <c r="B120" s="141"/>
      <c r="C120" s="138" t="s">
        <v>77</v>
      </c>
      <c r="D120" s="138" t="s">
        <v>58</v>
      </c>
      <c r="E120" s="133" t="s">
        <v>82</v>
      </c>
      <c r="F120" s="49" t="s">
        <v>5</v>
      </c>
      <c r="G120" s="123" t="s">
        <v>56</v>
      </c>
      <c r="H120" s="123"/>
      <c r="I120" s="123"/>
      <c r="J120" s="123"/>
      <c r="K120" s="123"/>
      <c r="L120" s="123"/>
      <c r="M120" s="123"/>
      <c r="N120" s="190"/>
    </row>
    <row r="121" spans="1:14" ht="46.5" customHeight="1" x14ac:dyDescent="0.3">
      <c r="A121" s="188"/>
      <c r="B121" s="141"/>
      <c r="C121" s="139"/>
      <c r="D121" s="139"/>
      <c r="E121" s="134"/>
      <c r="F121" s="49" t="s">
        <v>7</v>
      </c>
      <c r="G121" s="123" t="s">
        <v>13</v>
      </c>
      <c r="H121" s="123"/>
      <c r="I121" s="123"/>
      <c r="J121" s="123"/>
      <c r="K121" s="123"/>
      <c r="L121" s="123"/>
      <c r="M121" s="123"/>
      <c r="N121" s="190"/>
    </row>
    <row r="122" spans="1:14" ht="95.5" customHeight="1" x14ac:dyDescent="0.3">
      <c r="A122" s="188"/>
      <c r="B122" s="141"/>
      <c r="C122" s="139"/>
      <c r="D122" s="139"/>
      <c r="E122" s="134"/>
      <c r="F122" s="49" t="s">
        <v>41</v>
      </c>
      <c r="G122" s="81">
        <f>SUM(H122:M122)</f>
        <v>173432.5</v>
      </c>
      <c r="H122" s="82">
        <v>88500</v>
      </c>
      <c r="I122" s="82">
        <v>31000</v>
      </c>
      <c r="J122" s="82">
        <f>39200+20000-5267.5</f>
        <v>53932.5</v>
      </c>
      <c r="K122" s="82">
        <v>0</v>
      </c>
      <c r="L122" s="82">
        <v>0</v>
      </c>
      <c r="M122" s="80">
        <v>0</v>
      </c>
      <c r="N122" s="190"/>
    </row>
    <row r="123" spans="1:14" s="32" customFormat="1" ht="46.5" customHeight="1" thickBot="1" x14ac:dyDescent="0.35">
      <c r="A123" s="188"/>
      <c r="B123" s="141"/>
      <c r="C123" s="140"/>
      <c r="D123" s="140"/>
      <c r="E123" s="135"/>
      <c r="F123" s="49" t="s">
        <v>8</v>
      </c>
      <c r="G123" s="123" t="s">
        <v>14</v>
      </c>
      <c r="H123" s="123"/>
      <c r="I123" s="123"/>
      <c r="J123" s="123"/>
      <c r="K123" s="123"/>
      <c r="L123" s="123"/>
      <c r="M123" s="123"/>
      <c r="N123" s="190"/>
    </row>
    <row r="124" spans="1:14" ht="41.95" customHeight="1" x14ac:dyDescent="0.3">
      <c r="A124" s="188"/>
      <c r="B124" s="141"/>
      <c r="C124" s="138" t="s">
        <v>61</v>
      </c>
      <c r="D124" s="138" t="s">
        <v>62</v>
      </c>
      <c r="E124" s="133" t="s">
        <v>82</v>
      </c>
      <c r="F124" s="49" t="s">
        <v>5</v>
      </c>
      <c r="G124" s="123" t="s">
        <v>56</v>
      </c>
      <c r="H124" s="123"/>
      <c r="I124" s="123"/>
      <c r="J124" s="123"/>
      <c r="K124" s="123"/>
      <c r="L124" s="123"/>
      <c r="M124" s="123"/>
      <c r="N124" s="190"/>
    </row>
    <row r="125" spans="1:14" ht="41.35" customHeight="1" x14ac:dyDescent="0.3">
      <c r="A125" s="188"/>
      <c r="B125" s="141"/>
      <c r="C125" s="139"/>
      <c r="D125" s="139"/>
      <c r="E125" s="134"/>
      <c r="F125" s="49" t="s">
        <v>7</v>
      </c>
      <c r="G125" s="123" t="s">
        <v>13</v>
      </c>
      <c r="H125" s="123"/>
      <c r="I125" s="123"/>
      <c r="J125" s="123"/>
      <c r="K125" s="123"/>
      <c r="L125" s="123"/>
      <c r="M125" s="123"/>
      <c r="N125" s="190"/>
    </row>
    <row r="126" spans="1:14" s="26" customFormat="1" ht="120.7" customHeight="1" x14ac:dyDescent="0.3">
      <c r="A126" s="188"/>
      <c r="B126" s="141"/>
      <c r="C126" s="139"/>
      <c r="D126" s="139"/>
      <c r="E126" s="134"/>
      <c r="F126" s="49" t="s">
        <v>41</v>
      </c>
      <c r="G126" s="81">
        <f>SUM(H126:M126)</f>
        <v>49700</v>
      </c>
      <c r="H126" s="82">
        <v>21500</v>
      </c>
      <c r="I126" s="82">
        <f>9600+8000</f>
        <v>17600</v>
      </c>
      <c r="J126" s="82">
        <f>10600+0</f>
        <v>10600</v>
      </c>
      <c r="K126" s="82">
        <v>0</v>
      </c>
      <c r="L126" s="82">
        <v>0</v>
      </c>
      <c r="M126" s="82">
        <v>0</v>
      </c>
      <c r="N126" s="190"/>
    </row>
    <row r="127" spans="1:14" s="32" customFormat="1" ht="57" customHeight="1" thickBot="1" x14ac:dyDescent="0.35">
      <c r="A127" s="188"/>
      <c r="B127" s="141"/>
      <c r="C127" s="140"/>
      <c r="D127" s="140"/>
      <c r="E127" s="135"/>
      <c r="F127" s="62" t="s">
        <v>8</v>
      </c>
      <c r="G127" s="123" t="s">
        <v>14</v>
      </c>
      <c r="H127" s="123"/>
      <c r="I127" s="123"/>
      <c r="J127" s="123"/>
      <c r="K127" s="123"/>
      <c r="L127" s="123"/>
      <c r="M127" s="123"/>
      <c r="N127" s="190"/>
    </row>
    <row r="128" spans="1:14" ht="39" customHeight="1" x14ac:dyDescent="0.3">
      <c r="A128" s="103"/>
      <c r="B128" s="99"/>
      <c r="C128" s="138" t="s">
        <v>75</v>
      </c>
      <c r="D128" s="138" t="s">
        <v>76</v>
      </c>
      <c r="E128" s="133" t="s">
        <v>82</v>
      </c>
      <c r="F128" s="71" t="s">
        <v>5</v>
      </c>
      <c r="G128" s="123" t="s">
        <v>56</v>
      </c>
      <c r="H128" s="123"/>
      <c r="I128" s="123"/>
      <c r="J128" s="123"/>
      <c r="K128" s="123"/>
      <c r="L128" s="123"/>
      <c r="M128" s="123"/>
      <c r="N128" s="108"/>
    </row>
    <row r="129" spans="1:16" ht="43.55" customHeight="1" x14ac:dyDescent="0.3">
      <c r="A129" s="103"/>
      <c r="B129" s="99"/>
      <c r="C129" s="139"/>
      <c r="D129" s="139"/>
      <c r="E129" s="134"/>
      <c r="F129" s="71" t="s">
        <v>7</v>
      </c>
      <c r="G129" s="83" t="s">
        <v>25</v>
      </c>
      <c r="H129" s="83" t="s">
        <v>25</v>
      </c>
      <c r="I129" s="83" t="s">
        <v>25</v>
      </c>
      <c r="J129" s="83" t="s">
        <v>25</v>
      </c>
      <c r="K129" s="83" t="s">
        <v>25</v>
      </c>
      <c r="L129" s="83" t="s">
        <v>25</v>
      </c>
      <c r="M129" s="83" t="s">
        <v>25</v>
      </c>
      <c r="N129" s="108"/>
    </row>
    <row r="130" spans="1:16" ht="111.8" customHeight="1" x14ac:dyDescent="0.3">
      <c r="A130" s="104"/>
      <c r="B130" s="100"/>
      <c r="C130" s="140"/>
      <c r="D130" s="140"/>
      <c r="E130" s="135"/>
      <c r="F130" s="71" t="s">
        <v>41</v>
      </c>
      <c r="G130" s="79">
        <f>SUM(H130:J130)</f>
        <v>567</v>
      </c>
      <c r="H130" s="80">
        <v>0</v>
      </c>
      <c r="I130" s="80">
        <v>0</v>
      </c>
      <c r="J130" s="80">
        <v>567</v>
      </c>
      <c r="K130" s="80">
        <v>650</v>
      </c>
      <c r="L130" s="80">
        <v>700</v>
      </c>
      <c r="M130" s="80">
        <v>750</v>
      </c>
      <c r="N130" s="109"/>
    </row>
    <row r="131" spans="1:16" ht="25.55" customHeight="1" x14ac:dyDescent="0.3">
      <c r="A131" s="12"/>
      <c r="B131" s="13"/>
      <c r="C131" s="14"/>
      <c r="D131" s="14"/>
      <c r="E131" s="35">
        <v>8</v>
      </c>
      <c r="F131" s="16"/>
      <c r="G131" s="17"/>
      <c r="H131" s="17"/>
      <c r="I131" s="17"/>
      <c r="J131" s="17"/>
      <c r="K131" s="17"/>
      <c r="L131" s="17"/>
      <c r="M131" s="17"/>
      <c r="N131" s="35"/>
    </row>
    <row r="132" spans="1:16" ht="33.049999999999997" customHeight="1" x14ac:dyDescent="0.3">
      <c r="A132" s="12"/>
      <c r="B132" s="13"/>
      <c r="C132" s="14"/>
      <c r="D132" s="14"/>
      <c r="E132" s="35"/>
      <c r="F132" s="16"/>
      <c r="G132" s="17"/>
      <c r="H132" s="17"/>
      <c r="I132" s="120" t="s">
        <v>92</v>
      </c>
      <c r="J132" s="121"/>
      <c r="K132" s="121"/>
      <c r="L132" s="121"/>
      <c r="M132" s="121"/>
      <c r="N132" s="121"/>
    </row>
    <row r="133" spans="1:16" ht="20.2" customHeight="1" x14ac:dyDescent="0.3">
      <c r="A133" s="19">
        <v>1</v>
      </c>
      <c r="B133" s="19">
        <v>2</v>
      </c>
      <c r="C133" s="19">
        <v>3</v>
      </c>
      <c r="D133" s="19">
        <v>4</v>
      </c>
      <c r="E133" s="19">
        <v>5</v>
      </c>
      <c r="F133" s="19">
        <v>6</v>
      </c>
      <c r="G133" s="19">
        <v>7</v>
      </c>
      <c r="H133" s="19">
        <v>8</v>
      </c>
      <c r="I133" s="19">
        <v>9</v>
      </c>
      <c r="J133" s="19">
        <v>10</v>
      </c>
      <c r="K133" s="19">
        <v>11</v>
      </c>
      <c r="L133" s="19">
        <v>12</v>
      </c>
      <c r="M133" s="19">
        <v>13</v>
      </c>
      <c r="N133" s="19">
        <v>14</v>
      </c>
    </row>
    <row r="134" spans="1:16" s="32" customFormat="1" ht="51.85" customHeight="1" thickBot="1" x14ac:dyDescent="0.35">
      <c r="A134" s="105"/>
      <c r="B134" s="106"/>
      <c r="C134" s="106"/>
      <c r="D134" s="106"/>
      <c r="E134" s="107"/>
      <c r="F134" s="71" t="s">
        <v>8</v>
      </c>
      <c r="G134" s="83" t="s">
        <v>25</v>
      </c>
      <c r="H134" s="83" t="s">
        <v>25</v>
      </c>
      <c r="I134" s="83" t="s">
        <v>25</v>
      </c>
      <c r="J134" s="83" t="s">
        <v>25</v>
      </c>
      <c r="K134" s="83" t="s">
        <v>25</v>
      </c>
      <c r="L134" s="83" t="s">
        <v>25</v>
      </c>
      <c r="M134" s="83" t="s">
        <v>25</v>
      </c>
      <c r="N134" s="110"/>
      <c r="O134"/>
      <c r="P134"/>
    </row>
    <row r="135" spans="1:16" s="28" customFormat="1" ht="27.7" customHeight="1" x14ac:dyDescent="0.3">
      <c r="A135" s="66"/>
      <c r="B135" s="67"/>
      <c r="C135" s="67"/>
      <c r="D135" s="67"/>
      <c r="E135" s="45"/>
      <c r="F135" s="68"/>
      <c r="G135" s="65"/>
      <c r="H135" s="65"/>
      <c r="I135" s="65"/>
      <c r="J135" s="65"/>
      <c r="K135" s="65"/>
      <c r="L135" s="65"/>
      <c r="M135" s="65"/>
      <c r="N135" s="67"/>
    </row>
    <row r="136" spans="1:16" ht="48.05" customHeight="1" x14ac:dyDescent="0.45">
      <c r="B136" s="36"/>
      <c r="C136" s="36"/>
      <c r="D136" s="48"/>
      <c r="E136" s="4"/>
      <c r="F136" s="5"/>
      <c r="G136" s="4"/>
      <c r="H136" s="37"/>
      <c r="I136" s="47"/>
      <c r="J136" s="47"/>
      <c r="K136" s="47"/>
      <c r="L136" s="47"/>
      <c r="M136" s="47"/>
      <c r="N136" s="6"/>
    </row>
    <row r="137" spans="1:16" ht="2.2000000000000002" customHeight="1" x14ac:dyDescent="0.45">
      <c r="B137" s="36"/>
      <c r="C137" s="36"/>
      <c r="D137" s="48"/>
      <c r="E137" s="4"/>
      <c r="F137" s="5"/>
      <c r="G137" s="4"/>
      <c r="H137" s="37"/>
      <c r="I137" s="47"/>
      <c r="J137" s="47"/>
      <c r="K137" s="47"/>
      <c r="L137" s="47"/>
      <c r="M137" s="47"/>
      <c r="N137" s="6"/>
    </row>
    <row r="138" spans="1:16" ht="42.75" customHeight="1" x14ac:dyDescent="0.65">
      <c r="B138" s="97" t="s">
        <v>65</v>
      </c>
      <c r="C138" s="98"/>
      <c r="D138" s="98"/>
      <c r="E138" s="98"/>
      <c r="F138" s="98"/>
      <c r="G138" s="98"/>
      <c r="H138" s="98"/>
      <c r="I138" s="98"/>
      <c r="J138" s="98"/>
    </row>
    <row r="139" spans="1:16" ht="102.7" customHeight="1" x14ac:dyDescent="0.45">
      <c r="B139" s="36"/>
      <c r="C139" s="36"/>
      <c r="D139" s="36"/>
      <c r="E139" s="4"/>
      <c r="F139" s="5"/>
      <c r="G139" s="4"/>
      <c r="H139" s="37"/>
      <c r="I139" s="47"/>
      <c r="J139" s="47"/>
      <c r="K139" s="47"/>
      <c r="L139" s="47"/>
      <c r="M139" s="47"/>
      <c r="N139" s="6"/>
    </row>
    <row r="140" spans="1:16" ht="50.25" customHeight="1" x14ac:dyDescent="0.3">
      <c r="A140" s="137"/>
      <c r="B140" s="137"/>
      <c r="C140" s="137"/>
      <c r="D140" s="137"/>
      <c r="E140" s="137"/>
      <c r="F140" s="137"/>
      <c r="G140" s="137"/>
      <c r="H140" s="137"/>
      <c r="I140" s="137"/>
      <c r="J140" s="137"/>
      <c r="K140" s="137"/>
      <c r="L140" s="137"/>
      <c r="M140" s="137"/>
      <c r="N140" s="137"/>
    </row>
    <row r="141" spans="1:16" ht="48.05" customHeight="1" x14ac:dyDescent="0.45">
      <c r="B141" s="36"/>
      <c r="C141" s="36"/>
      <c r="D141" s="36"/>
      <c r="E141" s="4"/>
      <c r="F141" s="5"/>
      <c r="G141" s="4"/>
      <c r="H141" s="38"/>
      <c r="I141" s="38"/>
      <c r="J141" s="38"/>
      <c r="K141" s="38"/>
      <c r="L141" s="38"/>
      <c r="M141" s="38"/>
      <c r="N141" s="6"/>
    </row>
    <row r="142" spans="1:16" ht="44.3" customHeight="1" x14ac:dyDescent="0.3">
      <c r="B142" s="7"/>
      <c r="C142" s="7"/>
      <c r="D142" s="7"/>
      <c r="E142" s="7"/>
      <c r="F142" s="8"/>
      <c r="G142" s="7"/>
      <c r="H142" s="7"/>
      <c r="I142" s="9"/>
      <c r="J142" s="9"/>
      <c r="K142" s="9"/>
      <c r="L142" s="9"/>
      <c r="M142" s="9"/>
      <c r="N142" s="10"/>
    </row>
    <row r="143" spans="1:16" ht="99.7" customHeight="1" x14ac:dyDescent="0.3"/>
    <row r="144" spans="1:16" ht="48.7" customHeight="1" x14ac:dyDescent="0.3"/>
    <row r="145" ht="48.05" customHeight="1" x14ac:dyDescent="0.3"/>
    <row r="146" ht="54" customHeight="1" x14ac:dyDescent="0.3"/>
  </sheetData>
  <mergeCells count="205">
    <mergeCell ref="N105:N108"/>
    <mergeCell ref="I110:N110"/>
    <mergeCell ref="A112:A127"/>
    <mergeCell ref="B112:B127"/>
    <mergeCell ref="C124:C127"/>
    <mergeCell ref="D124:D127"/>
    <mergeCell ref="E124:E127"/>
    <mergeCell ref="N112:N127"/>
    <mergeCell ref="E128:E130"/>
    <mergeCell ref="G127:M127"/>
    <mergeCell ref="G128:M128"/>
    <mergeCell ref="A105:A108"/>
    <mergeCell ref="B105:B108"/>
    <mergeCell ref="C105:C108"/>
    <mergeCell ref="D105:D108"/>
    <mergeCell ref="E105:E108"/>
    <mergeCell ref="G125:M125"/>
    <mergeCell ref="C128:C130"/>
    <mergeCell ref="K1:N1"/>
    <mergeCell ref="G20:M20"/>
    <mergeCell ref="C24:C26"/>
    <mergeCell ref="D24:D26"/>
    <mergeCell ref="N93:N100"/>
    <mergeCell ref="C86:C89"/>
    <mergeCell ref="B86:B89"/>
    <mergeCell ref="A86:A89"/>
    <mergeCell ref="D86:D89"/>
    <mergeCell ref="E86:E89"/>
    <mergeCell ref="C39:C41"/>
    <mergeCell ref="D39:D41"/>
    <mergeCell ref="E39:E41"/>
    <mergeCell ref="G66:M66"/>
    <mergeCell ref="G68:M68"/>
    <mergeCell ref="G72:M72"/>
    <mergeCell ref="G73:M73"/>
    <mergeCell ref="A72:A85"/>
    <mergeCell ref="E76:E81"/>
    <mergeCell ref="B72:B85"/>
    <mergeCell ref="C76:C81"/>
    <mergeCell ref="D76:D81"/>
    <mergeCell ref="E82:E85"/>
    <mergeCell ref="N45:N52"/>
    <mergeCell ref="N72:N85"/>
    <mergeCell ref="D72:D75"/>
    <mergeCell ref="E72:E75"/>
    <mergeCell ref="C72:C75"/>
    <mergeCell ref="G45:M45"/>
    <mergeCell ref="G46:M46"/>
    <mergeCell ref="G47:M47"/>
    <mergeCell ref="G49:M49"/>
    <mergeCell ref="G50:M50"/>
    <mergeCell ref="G51:M51"/>
    <mergeCell ref="G56:M56"/>
    <mergeCell ref="G75:M75"/>
    <mergeCell ref="C65:C68"/>
    <mergeCell ref="G57:M57"/>
    <mergeCell ref="G58:M58"/>
    <mergeCell ref="G60:M60"/>
    <mergeCell ref="G61:M61"/>
    <mergeCell ref="G62:M62"/>
    <mergeCell ref="G64:M64"/>
    <mergeCell ref="G65:M65"/>
    <mergeCell ref="D57:D60"/>
    <mergeCell ref="E57:E60"/>
    <mergeCell ref="N61:N68"/>
    <mergeCell ref="D65:D68"/>
    <mergeCell ref="E65:E68"/>
    <mergeCell ref="G76:M76"/>
    <mergeCell ref="G77:M77"/>
    <mergeCell ref="D61:D64"/>
    <mergeCell ref="E61:E64"/>
    <mergeCell ref="E8:E11"/>
    <mergeCell ref="E35:E38"/>
    <mergeCell ref="D35:D38"/>
    <mergeCell ref="C35:C38"/>
    <mergeCell ref="C27:C30"/>
    <mergeCell ref="D27:D30"/>
    <mergeCell ref="E27:E30"/>
    <mergeCell ref="C31:C34"/>
    <mergeCell ref="D31:D34"/>
    <mergeCell ref="E31:E34"/>
    <mergeCell ref="C50:C52"/>
    <mergeCell ref="D50:D52"/>
    <mergeCell ref="B61:B68"/>
    <mergeCell ref="C61:C64"/>
    <mergeCell ref="C57:C60"/>
    <mergeCell ref="C46:C49"/>
    <mergeCell ref="D46:D49"/>
    <mergeCell ref="E46:E49"/>
    <mergeCell ref="B31:B34"/>
    <mergeCell ref="G12:M12"/>
    <mergeCell ref="G13:M13"/>
    <mergeCell ref="G15:M15"/>
    <mergeCell ref="G16:M16"/>
    <mergeCell ref="G17:M17"/>
    <mergeCell ref="G19:M19"/>
    <mergeCell ref="G26:M26"/>
    <mergeCell ref="G31:M31"/>
    <mergeCell ref="G32:M32"/>
    <mergeCell ref="G34:M34"/>
    <mergeCell ref="G35:M35"/>
    <mergeCell ref="G36:M36"/>
    <mergeCell ref="G38:M38"/>
    <mergeCell ref="G39:M39"/>
    <mergeCell ref="G40:M40"/>
    <mergeCell ref="E50:E52"/>
    <mergeCell ref="I54:N54"/>
    <mergeCell ref="A3:A5"/>
    <mergeCell ref="A8:A11"/>
    <mergeCell ref="C12:C15"/>
    <mergeCell ref="D12:D15"/>
    <mergeCell ref="G27:M27"/>
    <mergeCell ref="G28:M28"/>
    <mergeCell ref="C3:C5"/>
    <mergeCell ref="J4:J5"/>
    <mergeCell ref="D3:D5"/>
    <mergeCell ref="E3:E5"/>
    <mergeCell ref="I4:I5"/>
    <mergeCell ref="F3:F5"/>
    <mergeCell ref="I22:N22"/>
    <mergeCell ref="D16:D19"/>
    <mergeCell ref="E16:E19"/>
    <mergeCell ref="E24:E26"/>
    <mergeCell ref="C8:C11"/>
    <mergeCell ref="B3:B5"/>
    <mergeCell ref="C16:C19"/>
    <mergeCell ref="E12:E15"/>
    <mergeCell ref="B8:B11"/>
    <mergeCell ref="D8:D11"/>
    <mergeCell ref="N8:N11"/>
    <mergeCell ref="K4:K5"/>
    <mergeCell ref="L4:L5"/>
    <mergeCell ref="N3:N5"/>
    <mergeCell ref="G3:M3"/>
    <mergeCell ref="M4:M5"/>
    <mergeCell ref="G8:M8"/>
    <mergeCell ref="G9:M9"/>
    <mergeCell ref="G11:M11"/>
    <mergeCell ref="G4:G5"/>
    <mergeCell ref="H4:H5"/>
    <mergeCell ref="G79:M79"/>
    <mergeCell ref="G80:M80"/>
    <mergeCell ref="G81:M81"/>
    <mergeCell ref="G82:M82"/>
    <mergeCell ref="G83:M83"/>
    <mergeCell ref="G87:M87"/>
    <mergeCell ref="G89:M89"/>
    <mergeCell ref="G93:M93"/>
    <mergeCell ref="G100:M100"/>
    <mergeCell ref="G86:M86"/>
    <mergeCell ref="G98:M98"/>
    <mergeCell ref="A140:N140"/>
    <mergeCell ref="C120:C123"/>
    <mergeCell ref="D120:D123"/>
    <mergeCell ref="E120:E123"/>
    <mergeCell ref="C112:C115"/>
    <mergeCell ref="D112:D115"/>
    <mergeCell ref="E112:E115"/>
    <mergeCell ref="C116:C119"/>
    <mergeCell ref="D116:D119"/>
    <mergeCell ref="E116:E119"/>
    <mergeCell ref="G120:M120"/>
    <mergeCell ref="G121:M121"/>
    <mergeCell ref="G123:M123"/>
    <mergeCell ref="G124:M124"/>
    <mergeCell ref="D128:D130"/>
    <mergeCell ref="E93:E96"/>
    <mergeCell ref="N86:N88"/>
    <mergeCell ref="B101:B104"/>
    <mergeCell ref="C101:C104"/>
    <mergeCell ref="D101:D104"/>
    <mergeCell ref="E101:E104"/>
    <mergeCell ref="C93:C96"/>
    <mergeCell ref="C97:C100"/>
    <mergeCell ref="D97:D100"/>
    <mergeCell ref="E97:E100"/>
    <mergeCell ref="D93:D96"/>
    <mergeCell ref="G94:M94"/>
    <mergeCell ref="G96:M96"/>
    <mergeCell ref="G97:M97"/>
    <mergeCell ref="G101:M101"/>
    <mergeCell ref="A2:N2"/>
    <mergeCell ref="N31:N32"/>
    <mergeCell ref="I132:N132"/>
    <mergeCell ref="C82:C85"/>
    <mergeCell ref="D82:D85"/>
    <mergeCell ref="G85:L85"/>
    <mergeCell ref="I70:N70"/>
    <mergeCell ref="I43:N43"/>
    <mergeCell ref="G24:M24"/>
    <mergeCell ref="G117:M117"/>
    <mergeCell ref="G119:M119"/>
    <mergeCell ref="G102:M102"/>
    <mergeCell ref="G104:M104"/>
    <mergeCell ref="G105:M105"/>
    <mergeCell ref="G106:M106"/>
    <mergeCell ref="G108:M108"/>
    <mergeCell ref="G112:M112"/>
    <mergeCell ref="G113:M113"/>
    <mergeCell ref="G115:M115"/>
    <mergeCell ref="G116:M116"/>
    <mergeCell ref="I91:N91"/>
    <mergeCell ref="A61:A68"/>
    <mergeCell ref="A101:A104"/>
    <mergeCell ref="N101:N104"/>
  </mergeCells>
  <pageMargins left="0.51181102362204722" right="0.39370078740157483" top="0.35433070866141736" bottom="0.27559055118110237" header="0.27559055118110237" footer="0.23622047244094491"/>
  <pageSetup paperSize="9" scale="47" fitToHeight="9" orientation="landscape" r:id="rId1"/>
  <rowBreaks count="6" manualBreakCount="6">
    <brk id="20" max="13" man="1"/>
    <brk id="41" max="13" man="1"/>
    <brk id="52" max="13" man="1"/>
    <brk id="68" max="13" man="1"/>
    <brk id="89" max="13" man="1"/>
    <brk id="108"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0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05"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2025-03-19T11:59:24Z</dcterms:modified>
</cp:coreProperties>
</file>