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Лист1!$A$1:$O$71</definedName>
  </definedNames>
  <calcPr calcId="162913"/>
</workbook>
</file>

<file path=xl/calcChain.xml><?xml version="1.0" encoding="utf-8"?>
<calcChain xmlns="http://schemas.openxmlformats.org/spreadsheetml/2006/main">
  <c r="G41" i="1" l="1"/>
  <c r="G45" i="1" l="1"/>
  <c r="G60" i="1"/>
  <c r="G64" i="1"/>
  <c r="G8" i="1" l="1"/>
  <c r="K52" i="1" l="1"/>
  <c r="G52" i="1" s="1"/>
  <c r="K19" i="1"/>
  <c r="K30" i="1" l="1"/>
  <c r="K26" i="1"/>
  <c r="G26" i="1" s="1"/>
  <c r="K15" i="1" l="1"/>
  <c r="J30" i="1" l="1"/>
  <c r="J19" i="1" l="1"/>
  <c r="I30" i="1" l="1"/>
  <c r="I15" i="1"/>
  <c r="J11" i="1" l="1"/>
  <c r="K11" i="1"/>
  <c r="L11" i="1"/>
  <c r="I19" i="1" l="1"/>
  <c r="I11" i="1" l="1"/>
  <c r="H56" i="1" l="1"/>
  <c r="G56" i="1" s="1"/>
  <c r="H19" i="1"/>
  <c r="G19" i="1" s="1"/>
  <c r="H11" i="1" l="1"/>
  <c r="G11" i="1" s="1"/>
  <c r="H30" i="1" l="1"/>
  <c r="G30" i="1" s="1"/>
  <c r="H15" i="1"/>
  <c r="G15" i="1" s="1"/>
</calcChain>
</file>

<file path=xl/sharedStrings.xml><?xml version="1.0" encoding="utf-8"?>
<sst xmlns="http://schemas.openxmlformats.org/spreadsheetml/2006/main" count="168" uniqueCount="65">
  <si>
    <t>Назва напряму діяльності (пріоритетні завдання)</t>
  </si>
  <si>
    <t>Відповідальні за виконання</t>
  </si>
  <si>
    <t>Очікувані результати виконання заходів</t>
  </si>
  <si>
    <t>Усього</t>
  </si>
  <si>
    <t>УСЬОГО</t>
  </si>
  <si>
    <t>Державний бюджет</t>
  </si>
  <si>
    <t>Покращення якості та доступності надання медичної допомоги населенню</t>
  </si>
  <si>
    <t>Обласний бюджет</t>
  </si>
  <si>
    <t>Інші джерела фінансування</t>
  </si>
  <si>
    <t>Підвищення соціального рівня сімей</t>
  </si>
  <si>
    <t xml:space="preserve">Зміст заходів Програми </t>
  </si>
  <si>
    <t>У межах коштів, передбачених у  обласному бюджеті</t>
  </si>
  <si>
    <t>За рахунок   інших джерел фінансування, не заборонених  чинним законодавством</t>
  </si>
  <si>
    <t xml:space="preserve">ПЕРЕЛІК 
завдань і заходів Програми </t>
  </si>
  <si>
    <t>У межах коштів, передбачених в  обласному бюджеті</t>
  </si>
  <si>
    <t>Зниження смертності онкохворих, хворих із захворюваннями крові, кровотворної та лімфатичної  тканин, рідкісними (орфанними) захворюваннями, з патологією нирок та іншими невиліковними хворобами</t>
  </si>
  <si>
    <t>Управління охорони здоров’я виконкому Криворізької міської ради, заклади охорони здоров'я</t>
  </si>
  <si>
    <t>Управління охорони здоров'я виконкому Криворізької міської ради, заклади охорони здоров'я</t>
  </si>
  <si>
    <t>‒</t>
  </si>
  <si>
    <t>№ п/п</t>
  </si>
  <si>
    <t>Удосконалення первинної медико - санітарної допомоги на засадах сімейної медицини</t>
  </si>
  <si>
    <t>За рахунок інших джерел фінансування, не заборонених чинним законодавством</t>
  </si>
  <si>
    <t>Підвищення якості надання медичної  та соціальної допомоги населенню</t>
  </si>
  <si>
    <t>5.1 Проведення туберкуліно-діагностики дитячому  населенню міста, імунопрофілактики серед дорослих та дітей за епідемічними показаннями, забезпечення соціальної підтримки пацієнтів, хворих на туберкульоз</t>
  </si>
  <si>
    <t>Захист населення від інфекційних захворюваннь</t>
  </si>
  <si>
    <t>Бюджет Криворізької міської тери-торіальної громади</t>
  </si>
  <si>
    <t>Удосконалення організації спеціалізованої та стаціонарної медичної допомоги</t>
  </si>
  <si>
    <t>У межах коштів, передбачених у обласному бюджеті</t>
  </si>
  <si>
    <t>Управління охорони здоров’я, капітального будівництва виконкому Криворізької міської ради, заклади охорони здоров'я</t>
  </si>
  <si>
    <t>3.1.Забезпечення дитячим харчуванням дітей з малозабезпечених сімей та дітей, народжених від ВІЛ-інфікованих матерів</t>
  </si>
  <si>
    <t>4.1. Забезпечення безкоштовними лікарськими засобами та  витратними матеріалами  хворих, у тому числі тих, які отримують системний гемодіаліз та перитоніальний діаліз</t>
  </si>
  <si>
    <t>У межах коштів, передбачених у Державному бюджеті</t>
  </si>
  <si>
    <t>Забезпечення роботи закладів охорони здоров’я та комунального підприємства в умовах дії воєнного стану</t>
  </si>
  <si>
    <t>Орієнтовні обсяги фінансування за роками виконання, тис. грн</t>
  </si>
  <si>
    <r>
      <t>Створення умов безпечного материн-ства, здорового дитинства та збере-ження репродуктив-ного здоров</t>
    </r>
    <r>
      <rPr>
        <sz val="14"/>
        <rFont val="Calibri"/>
        <family val="2"/>
        <charset val="204"/>
      </rPr>
      <t>ʾ</t>
    </r>
    <r>
      <rPr>
        <sz val="14"/>
        <rFont val="Times New Roman"/>
        <family val="1"/>
        <charset val="204"/>
      </rPr>
      <t>я населення</t>
    </r>
  </si>
  <si>
    <t>Джерела фінансування</t>
  </si>
  <si>
    <t xml:space="preserve">
2023</t>
  </si>
  <si>
    <t>2.4. Надання субвенції з міського державному, обласному бюджетам на забезпечення роботи закладів охорони здоров'я, що надають медичну допомогу населенню</t>
  </si>
  <si>
    <t>Забезпечення надання сучасної якісної медичної допомоги населенню</t>
  </si>
  <si>
    <t>Протидія поши-ренню  соціально- небезпечних хвороб (ВІЛ інфекції/ СНІДу, туберкульозу та ін.)</t>
  </si>
  <si>
    <t>2.5.3 на виплату заробітної плати з нарахуваннями в сумі                     15 500,00 тис. грн працівникам Комунального некомерційного підприємства «Територіальне медичне об'єднання «Криворізька клінічна стоматологія» Криворізької міської ради</t>
  </si>
  <si>
    <t>3.2. Забезпечення лікувальним харчуванням  хворих на фенілкетонурію, на запальні хронічні захворювання товстого кишківника</t>
  </si>
  <si>
    <r>
      <t>2017</t>
    </r>
    <r>
      <rPr>
        <sz val="14"/>
        <rFont val="Arial Cyr"/>
        <charset val="204"/>
      </rPr>
      <t>–</t>
    </r>
    <r>
      <rPr>
        <sz val="14"/>
        <rFont val="Times New Roman"/>
        <family val="1"/>
        <charset val="204"/>
      </rPr>
      <t>2028</t>
    </r>
  </si>
  <si>
    <t>2017–2028</t>
  </si>
  <si>
    <r>
      <t>2019</t>
    </r>
    <r>
      <rPr>
        <sz val="14"/>
        <rFont val="Arial Cyr"/>
        <charset val="204"/>
      </rPr>
      <t>–</t>
    </r>
    <r>
      <rPr>
        <sz val="14"/>
        <rFont val="Times New Roman"/>
        <family val="1"/>
        <charset val="204"/>
      </rPr>
      <t>2028,
2023,
2023–2024,</t>
    </r>
  </si>
  <si>
    <t>2025–2028</t>
  </si>
  <si>
    <t>2022–2028</t>
  </si>
  <si>
    <r>
      <rPr>
        <i/>
        <sz val="19"/>
        <rFont val="Times New Roman"/>
        <family val="1"/>
        <charset val="204"/>
      </rPr>
      <t xml:space="preserve">Продовження додатка 3
</t>
    </r>
    <r>
      <rPr>
        <sz val="19"/>
        <rFont val="Times New Roman"/>
        <family val="1"/>
        <charset val="204"/>
      </rPr>
      <t xml:space="preserve">
</t>
    </r>
  </si>
  <si>
    <t xml:space="preserve">8.5.  Надання безкоштовної стоматологічної допомоги (терапевтичного та хірургічного лікування) пільговим категоріям громадян згідно із Законом України «Про статус ветеранів війни, гарантії їх соціального захисту» для підготовки до проведення безкоштовного зубопротезування    </t>
  </si>
  <si>
    <t>1.1. Подальший розвиток мережі структурних підрозділів центрів первинної медико-санітарної допомоги населенню - амбулаторій загальної практики-сімейної медицини</t>
  </si>
  <si>
    <t>2.1. Покращення матеріально-  технічної бази підрозділів лікувально-профілактичних закладів спеціалізованої та стаціонарної медичної допомоги й забезпечення ефективного використання обладнання</t>
  </si>
  <si>
    <t>2.7.  Проведення видатків за рахунок 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</si>
  <si>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Строки виконання, роки</t>
  </si>
  <si>
    <r>
      <t xml:space="preserve">Управління охорони здоров’я виконкому Криворізької міської ради, Комунальні некомерційні підприємства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Центр первинної медико-санітарної допомоги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 №№1-7 Криворізької міської ради</t>
    </r>
  </si>
  <si>
    <r>
      <t xml:space="preserve">Управління охорони здоров’я виконкому Криворізької міської ради, Комунальні некомерційні підприємства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Центр первинної медико-санітарної допомоги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 №№1</t>
    </r>
    <r>
      <rPr>
        <sz val="14"/>
        <rFont val="Calibri"/>
        <family val="2"/>
        <charset val="204"/>
      </rPr>
      <t>-</t>
    </r>
    <r>
      <rPr>
        <sz val="14"/>
        <rFont val="Times New Roman"/>
        <family val="1"/>
        <charset val="204"/>
      </rPr>
      <t>7 Криворізької міської ради</t>
    </r>
  </si>
  <si>
    <t>1.4. Надання фінансової підтримки  Комунальним  некомерційним підприємствам «Центр первинної медико-санітарної допомоги» №№1-7 Криворізької міської ради на оплату комунальних послуг та енергоносіїв, інших поточних видатків, пов’язаних з діяльністю закладів</t>
  </si>
  <si>
    <t xml:space="preserve">2.5. Надання фінансової підтримки закладам охорони здоров'я на оплату комунальних послуг та енергоносіїв, інших поточних видатків, пов’язаних з діяльністю закладів, у тому числі:
2.5.1 на погашення заборго-ваності із заробітної плати з нарахуваннями в сумі                       8 313,00 тис. грн працівникам Комунального некомерційного підприємства «Криворізька міська лікарня №7» Криворізької міської ради, що затверджене кластерним закладом охорони здоров’я в спроможній мережі закладів охорони здоров’я Дніпропетровського госпі-тального округу, для надання медичної допомоги хворим на хірургічну, гінекологічну, травматологічну патології, вагітним, роділлям Криворізь-кого району з підтвердженими та підозрілими випадками захворювання на COVID-19  у частині надання стаціонарної допомоги; 
2.5.2 на виплату заробітної плати з нарахуваннями працівникам Комунального підприємства «Криворізька міська лікарня №1» Криворізької міської ради в сумі 2 440,00 тис.грн та Комунального підприємства «Криворізька міська лікарня №7» Криворізької міської ради в сумі                            4 285,817 тис.грн., що затверджені в спроможній мережі закладів охорони здоров’я Дніпропетровського госпітального округу загальним та кластерним закладами охорони здоров’я відповідно;                                                          </t>
  </si>
  <si>
    <t>За рахунок інших джерел фінансування, не заборонених  чинним законодавством</t>
  </si>
  <si>
    <t>Управління охорони здоров’я виконкому Криворізької міської ради, Комунальні некомерційні підприємства «Центр первинної медико-санітарної допомоги» №№1-7 Криворізької міської ради</t>
  </si>
  <si>
    <t>4.3.  Здійснення обліку та аналізу захворюваності, профілактична й санітарно-просвітницька робота серед населення</t>
  </si>
  <si>
    <t xml:space="preserve">Забезпечення безперебійного функціонування закладів охорони здоров’я та Комунального підприємства «Фармація» Криворізької міської ради, задоволення життєво необхідних потреб громади міста, зокрема в умовах дії правового режиму воєнного </t>
  </si>
  <si>
    <t>стану</t>
  </si>
  <si>
    <t>В.о. керуючої справами виконкому -  
заступник міського голови                                                               Надія ПОДОПЛЄЛОВА</t>
  </si>
  <si>
    <t xml:space="preserve">                                                    Додаток 3
                                                   до рішення міської ради
</t>
  </si>
  <si>
    <t xml:space="preserve">       27.08.2025 №3894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</si>
</sst>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9"/>
      <name val="Times New Roman"/>
      <family val="1"/>
      <charset val="204"/>
    </font>
    <font>
      <i/>
      <sz val="1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sz val="22"/>
      <name val="Times New Roman"/>
      <family val="1"/>
      <charset val="204"/>
    </font>
    <font>
      <sz val="13.5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i/>
      <sz val="28"/>
      <color theme="1"/>
      <name val="Times New Roman"/>
      <family val="1"/>
      <charset val="204"/>
    </font>
    <font>
      <sz val="1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" fontId="6" fillId="0" borderId="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3" xfId="0" applyBorder="1"/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5" fillId="0" borderId="0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 wrapText="1"/>
    </xf>
    <xf numFmtId="0" fontId="13" fillId="0" borderId="2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0" fillId="0" borderId="0" xfId="0" applyFont="1" applyFill="1" applyAlignment="1">
      <alignment vertical="top" wrapText="1"/>
    </xf>
    <xf numFmtId="0" fontId="11" fillId="0" borderId="6" xfId="0" applyFont="1" applyFill="1" applyBorder="1" applyAlignment="1">
      <alignment horizontal="center" vertical="top" wrapText="1"/>
    </xf>
    <xf numFmtId="4" fontId="4" fillId="0" borderId="9" xfId="0" applyNumberFormat="1" applyFont="1" applyFill="1" applyBorder="1" applyAlignment="1">
      <alignment horizontal="center" vertical="top" wrapText="1"/>
    </xf>
    <xf numFmtId="4" fontId="3" fillId="0" borderId="9" xfId="0" applyNumberFormat="1" applyFont="1" applyFill="1" applyBorder="1" applyAlignment="1">
      <alignment horizontal="center" vertical="top" wrapText="1"/>
    </xf>
    <xf numFmtId="4" fontId="4" fillId="2" borderId="9" xfId="0" applyNumberFormat="1" applyFont="1" applyFill="1" applyBorder="1" applyAlignment="1">
      <alignment horizontal="center" vertical="top" wrapText="1"/>
    </xf>
    <xf numFmtId="4" fontId="3" fillId="0" borderId="6" xfId="0" applyNumberFormat="1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 wrapText="1"/>
    </xf>
    <xf numFmtId="4" fontId="4" fillId="2" borderId="6" xfId="0" applyNumberFormat="1" applyFont="1" applyFill="1" applyBorder="1" applyAlignment="1">
      <alignment horizontal="center" vertical="top" wrapText="1"/>
    </xf>
    <xf numFmtId="4" fontId="2" fillId="2" borderId="9" xfId="0" applyNumberFormat="1" applyFont="1" applyFill="1" applyBorder="1" applyAlignment="1">
      <alignment horizontal="center" vertical="top" wrapText="1"/>
    </xf>
    <xf numFmtId="4" fontId="11" fillId="2" borderId="9" xfId="0" applyNumberFormat="1" applyFont="1" applyFill="1" applyBorder="1" applyAlignment="1">
      <alignment horizontal="center" vertical="top" wrapText="1"/>
    </xf>
    <xf numFmtId="4" fontId="17" fillId="2" borderId="9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1" fillId="0" borderId="10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left" vertical="top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top"/>
    </xf>
    <xf numFmtId="0" fontId="11" fillId="2" borderId="6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vertical="top" wrapText="1"/>
    </xf>
    <xf numFmtId="0" fontId="18" fillId="0" borderId="0" xfId="0" applyFont="1" applyFill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/>
    </xf>
    <xf numFmtId="4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19" fillId="0" borderId="12" xfId="0" applyFont="1" applyFill="1" applyBorder="1" applyAlignment="1">
      <alignment horizontal="center" vertical="top" wrapText="1"/>
    </xf>
    <xf numFmtId="4" fontId="9" fillId="0" borderId="12" xfId="0" applyNumberFormat="1" applyFont="1" applyFill="1" applyBorder="1" applyAlignment="1">
      <alignment horizontal="right" vertical="top" wrapText="1"/>
    </xf>
    <xf numFmtId="4" fontId="9" fillId="0" borderId="0" xfId="0" applyNumberFormat="1" applyFont="1" applyFill="1" applyBorder="1" applyAlignment="1">
      <alignment horizontal="right" vertical="top" wrapText="1"/>
    </xf>
    <xf numFmtId="0" fontId="21" fillId="0" borderId="0" xfId="0" applyFont="1" applyAlignment="1">
      <alignment horizontal="right" vertical="top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left" vertical="top"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8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view="pageBreakPreview" topLeftCell="D13" zoomScaleSheetLayoutView="100" workbookViewId="0">
      <selection activeCell="A3" sqref="A3:O3"/>
    </sheetView>
  </sheetViews>
  <sheetFormatPr defaultRowHeight="15" x14ac:dyDescent="0.25"/>
  <cols>
    <col min="2" max="2" width="24.28515625" customWidth="1"/>
    <col min="3" max="3" width="36.28515625" customWidth="1"/>
    <col min="4" max="4" width="32.5703125" customWidth="1"/>
    <col min="5" max="5" width="15.28515625" customWidth="1"/>
    <col min="6" max="6" width="18.85546875" customWidth="1"/>
    <col min="7" max="14" width="14.7109375" customWidth="1"/>
    <col min="15" max="15" width="38.28515625" customWidth="1"/>
    <col min="18" max="18" width="12" customWidth="1"/>
  </cols>
  <sheetData>
    <row r="1" spans="1:15" ht="58.5" customHeight="1" x14ac:dyDescent="0.25">
      <c r="H1" s="40"/>
      <c r="I1" s="40"/>
      <c r="J1" s="40"/>
      <c r="K1" s="118" t="s">
        <v>63</v>
      </c>
      <c r="L1" s="118"/>
      <c r="M1" s="118"/>
      <c r="N1" s="118"/>
      <c r="O1" s="118"/>
    </row>
    <row r="2" spans="1:15" ht="29.25" customHeight="1" x14ac:dyDescent="0.25">
      <c r="H2" s="40"/>
      <c r="I2" s="40"/>
      <c r="J2" s="40"/>
      <c r="K2" s="66"/>
      <c r="L2" s="66"/>
      <c r="M2" s="66"/>
      <c r="N2" s="101" t="s">
        <v>64</v>
      </c>
      <c r="O2" s="117"/>
    </row>
    <row r="3" spans="1:15" ht="116.25" customHeight="1" x14ac:dyDescent="0.25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ht="37.15" customHeight="1" x14ac:dyDescent="0.25">
      <c r="A4" s="93" t="s">
        <v>19</v>
      </c>
      <c r="B4" s="95" t="s">
        <v>0</v>
      </c>
      <c r="C4" s="95" t="s">
        <v>10</v>
      </c>
      <c r="D4" s="95" t="s">
        <v>1</v>
      </c>
      <c r="E4" s="95" t="s">
        <v>52</v>
      </c>
      <c r="F4" s="95" t="s">
        <v>35</v>
      </c>
      <c r="G4" s="100" t="s">
        <v>33</v>
      </c>
      <c r="H4" s="100"/>
      <c r="I4" s="100"/>
      <c r="J4" s="100"/>
      <c r="K4" s="100"/>
      <c r="L4" s="100"/>
      <c r="M4" s="100"/>
      <c r="N4" s="100"/>
      <c r="O4" s="111" t="s">
        <v>2</v>
      </c>
    </row>
    <row r="5" spans="1:15" ht="24.75" customHeight="1" x14ac:dyDescent="0.25">
      <c r="A5" s="94"/>
      <c r="B5" s="96"/>
      <c r="C5" s="96"/>
      <c r="D5" s="96"/>
      <c r="E5" s="96"/>
      <c r="F5" s="99"/>
      <c r="G5" s="97" t="s">
        <v>3</v>
      </c>
      <c r="H5" s="97">
        <v>2022</v>
      </c>
      <c r="I5" s="97">
        <v>2023</v>
      </c>
      <c r="J5" s="97">
        <v>2024</v>
      </c>
      <c r="K5" s="97">
        <v>2025</v>
      </c>
      <c r="L5" s="97">
        <v>2026</v>
      </c>
      <c r="M5" s="97">
        <v>2027</v>
      </c>
      <c r="N5" s="97">
        <v>2028</v>
      </c>
      <c r="O5" s="112"/>
    </row>
    <row r="6" spans="1:15" ht="24" customHeight="1" x14ac:dyDescent="0.25">
      <c r="A6" s="94"/>
      <c r="B6" s="96"/>
      <c r="C6" s="96"/>
      <c r="D6" s="96"/>
      <c r="E6" s="96"/>
      <c r="F6" s="99"/>
      <c r="G6" s="98"/>
      <c r="H6" s="98"/>
      <c r="I6" s="98"/>
      <c r="J6" s="98"/>
      <c r="K6" s="98"/>
      <c r="L6" s="98"/>
      <c r="M6" s="98"/>
      <c r="N6" s="98"/>
      <c r="O6" s="113"/>
    </row>
    <row r="7" spans="1:15" ht="15.75" customHeight="1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</row>
    <row r="8" spans="1:15" ht="19.5" customHeight="1" x14ac:dyDescent="0.25">
      <c r="A8" s="19"/>
      <c r="B8" s="18"/>
      <c r="C8" s="16"/>
      <c r="D8" s="16"/>
      <c r="E8" s="1"/>
      <c r="F8" s="1" t="s">
        <v>4</v>
      </c>
      <c r="G8" s="10">
        <f>H8+I8+J8+K8+L8+M8+N8</f>
        <v>3690426</v>
      </c>
      <c r="H8" s="10">
        <v>702200</v>
      </c>
      <c r="I8" s="10">
        <v>586800</v>
      </c>
      <c r="J8" s="10">
        <v>496769.00000000006</v>
      </c>
      <c r="K8" s="10">
        <v>464197</v>
      </c>
      <c r="L8" s="10">
        <v>523550</v>
      </c>
      <c r="M8" s="10">
        <v>481800</v>
      </c>
      <c r="N8" s="10">
        <v>435110</v>
      </c>
      <c r="O8" s="2"/>
    </row>
    <row r="9" spans="1:15" ht="51" customHeight="1" x14ac:dyDescent="0.25">
      <c r="A9" s="75">
        <v>1</v>
      </c>
      <c r="B9" s="77" t="s">
        <v>20</v>
      </c>
      <c r="C9" s="103" t="s">
        <v>49</v>
      </c>
      <c r="D9" s="78" t="s">
        <v>54</v>
      </c>
      <c r="E9" s="69" t="s">
        <v>42</v>
      </c>
      <c r="F9" s="25" t="s">
        <v>5</v>
      </c>
      <c r="G9" s="72" t="s">
        <v>31</v>
      </c>
      <c r="H9" s="72"/>
      <c r="I9" s="72"/>
      <c r="J9" s="72"/>
      <c r="K9" s="72"/>
      <c r="L9" s="72"/>
      <c r="M9" s="72"/>
      <c r="N9" s="72"/>
      <c r="O9" s="68" t="s">
        <v>6</v>
      </c>
    </row>
    <row r="10" spans="1:15" ht="51" customHeight="1" x14ac:dyDescent="0.25">
      <c r="A10" s="76"/>
      <c r="B10" s="78"/>
      <c r="C10" s="103"/>
      <c r="D10" s="78"/>
      <c r="E10" s="69"/>
      <c r="F10" s="25" t="s">
        <v>7</v>
      </c>
      <c r="G10" s="72" t="s">
        <v>11</v>
      </c>
      <c r="H10" s="72"/>
      <c r="I10" s="72"/>
      <c r="J10" s="72"/>
      <c r="K10" s="72"/>
      <c r="L10" s="72"/>
      <c r="M10" s="72"/>
      <c r="N10" s="72"/>
      <c r="O10" s="69"/>
    </row>
    <row r="11" spans="1:15" ht="100.5" customHeight="1" x14ac:dyDescent="0.25">
      <c r="A11" s="76"/>
      <c r="B11" s="78"/>
      <c r="C11" s="103"/>
      <c r="D11" s="78"/>
      <c r="E11" s="69"/>
      <c r="F11" s="25" t="s">
        <v>25</v>
      </c>
      <c r="G11" s="45">
        <f>SUM(H11:N11)</f>
        <v>34000</v>
      </c>
      <c r="H11" s="46">
        <f>2000+20000</f>
        <v>22000</v>
      </c>
      <c r="I11" s="46">
        <f>2000+20000-20000</f>
        <v>2000</v>
      </c>
      <c r="J11" s="46">
        <f t="shared" ref="J11:L11" si="0">2000+20000-20000</f>
        <v>2000</v>
      </c>
      <c r="K11" s="47">
        <f t="shared" si="0"/>
        <v>2000</v>
      </c>
      <c r="L11" s="47">
        <f t="shared" si="0"/>
        <v>2000</v>
      </c>
      <c r="M11" s="47">
        <v>2000</v>
      </c>
      <c r="N11" s="44">
        <v>2000</v>
      </c>
      <c r="O11" s="69"/>
    </row>
    <row r="12" spans="1:15" ht="38.450000000000003" customHeight="1" x14ac:dyDescent="0.25">
      <c r="A12" s="76"/>
      <c r="B12" s="78"/>
      <c r="C12" s="104"/>
      <c r="D12" s="79"/>
      <c r="E12" s="70"/>
      <c r="F12" s="25" t="s">
        <v>8</v>
      </c>
      <c r="G12" s="72" t="s">
        <v>12</v>
      </c>
      <c r="H12" s="72"/>
      <c r="I12" s="72"/>
      <c r="J12" s="72"/>
      <c r="K12" s="72"/>
      <c r="L12" s="72"/>
      <c r="M12" s="72"/>
      <c r="N12" s="72"/>
      <c r="O12" s="69"/>
    </row>
    <row r="13" spans="1:15" ht="60" customHeight="1" x14ac:dyDescent="0.25">
      <c r="A13" s="76"/>
      <c r="B13" s="78"/>
      <c r="C13" s="77" t="s">
        <v>55</v>
      </c>
      <c r="D13" s="78" t="s">
        <v>54</v>
      </c>
      <c r="E13" s="68" t="s">
        <v>43</v>
      </c>
      <c r="F13" s="25" t="s">
        <v>5</v>
      </c>
      <c r="G13" s="72" t="s">
        <v>31</v>
      </c>
      <c r="H13" s="72"/>
      <c r="I13" s="72"/>
      <c r="J13" s="72"/>
      <c r="K13" s="72"/>
      <c r="L13" s="72"/>
      <c r="M13" s="72"/>
      <c r="N13" s="72"/>
      <c r="O13" s="69"/>
    </row>
    <row r="14" spans="1:15" ht="60" customHeight="1" x14ac:dyDescent="0.25">
      <c r="A14" s="76"/>
      <c r="B14" s="78"/>
      <c r="C14" s="78"/>
      <c r="D14" s="78"/>
      <c r="E14" s="69"/>
      <c r="F14" s="25" t="s">
        <v>7</v>
      </c>
      <c r="G14" s="89" t="s">
        <v>14</v>
      </c>
      <c r="H14" s="90"/>
      <c r="I14" s="90"/>
      <c r="J14" s="90"/>
      <c r="K14" s="90"/>
      <c r="L14" s="90"/>
      <c r="M14" s="90"/>
      <c r="N14" s="91"/>
      <c r="O14" s="69"/>
    </row>
    <row r="15" spans="1:15" ht="94.15" customHeight="1" x14ac:dyDescent="0.25">
      <c r="A15" s="76"/>
      <c r="B15" s="78"/>
      <c r="C15" s="78"/>
      <c r="D15" s="78"/>
      <c r="E15" s="69"/>
      <c r="F15" s="25" t="s">
        <v>25</v>
      </c>
      <c r="G15" s="45">
        <f>SUM(H15:N15)</f>
        <v>241474.38</v>
      </c>
      <c r="H15" s="46">
        <f>20000+23000</f>
        <v>43000</v>
      </c>
      <c r="I15" s="47">
        <f>-1600+40000</f>
        <v>38400</v>
      </c>
      <c r="J15" s="47">
        <v>28274.38</v>
      </c>
      <c r="K15" s="47">
        <f>5800+27000</f>
        <v>32800</v>
      </c>
      <c r="L15" s="47">
        <v>33000</v>
      </c>
      <c r="M15" s="47">
        <v>33000</v>
      </c>
      <c r="N15" s="47">
        <v>33000</v>
      </c>
      <c r="O15" s="69"/>
    </row>
    <row r="16" spans="1:15" ht="45.75" customHeight="1" x14ac:dyDescent="0.25">
      <c r="A16" s="76"/>
      <c r="B16" s="79"/>
      <c r="C16" s="79"/>
      <c r="D16" s="79"/>
      <c r="E16" s="70"/>
      <c r="F16" s="25" t="s">
        <v>8</v>
      </c>
      <c r="G16" s="72" t="s">
        <v>12</v>
      </c>
      <c r="H16" s="72"/>
      <c r="I16" s="72"/>
      <c r="J16" s="72"/>
      <c r="K16" s="72"/>
      <c r="L16" s="72"/>
      <c r="M16" s="72"/>
      <c r="N16" s="72"/>
      <c r="O16" s="70"/>
    </row>
    <row r="17" spans="1:15" ht="53.25" customHeight="1" x14ac:dyDescent="0.25">
      <c r="A17" s="53">
        <v>2</v>
      </c>
      <c r="B17" s="77" t="s">
        <v>26</v>
      </c>
      <c r="C17" s="102" t="s">
        <v>50</v>
      </c>
      <c r="D17" s="77" t="s">
        <v>28</v>
      </c>
      <c r="E17" s="68" t="s">
        <v>43</v>
      </c>
      <c r="F17" s="25" t="s">
        <v>5</v>
      </c>
      <c r="G17" s="72" t="s">
        <v>31</v>
      </c>
      <c r="H17" s="72"/>
      <c r="I17" s="72"/>
      <c r="J17" s="72"/>
      <c r="K17" s="72"/>
      <c r="L17" s="72"/>
      <c r="M17" s="72"/>
      <c r="N17" s="72"/>
      <c r="O17" s="68" t="s">
        <v>38</v>
      </c>
    </row>
    <row r="18" spans="1:15" ht="53.25" customHeight="1" x14ac:dyDescent="0.25">
      <c r="A18" s="37"/>
      <c r="B18" s="78"/>
      <c r="C18" s="103"/>
      <c r="D18" s="78"/>
      <c r="E18" s="69"/>
      <c r="F18" s="26" t="s">
        <v>7</v>
      </c>
      <c r="G18" s="72" t="s">
        <v>11</v>
      </c>
      <c r="H18" s="72"/>
      <c r="I18" s="72"/>
      <c r="J18" s="72"/>
      <c r="K18" s="72"/>
      <c r="L18" s="72"/>
      <c r="M18" s="72"/>
      <c r="N18" s="72"/>
      <c r="O18" s="69"/>
    </row>
    <row r="19" spans="1:15" ht="100.5" customHeight="1" x14ac:dyDescent="0.25">
      <c r="A19" s="37"/>
      <c r="B19" s="78"/>
      <c r="C19" s="103"/>
      <c r="D19" s="78"/>
      <c r="E19" s="69"/>
      <c r="F19" s="25" t="s">
        <v>25</v>
      </c>
      <c r="G19" s="45">
        <f>SUM(H19:N19)</f>
        <v>545978.25</v>
      </c>
      <c r="H19" s="47">
        <f>-37200+99200-3500-5500</f>
        <v>53000</v>
      </c>
      <c r="I19" s="47">
        <f>-40000+93250+7950</f>
        <v>61200</v>
      </c>
      <c r="J19" s="47">
        <f>50500.25-4050</f>
        <v>46450.25</v>
      </c>
      <c r="K19" s="47">
        <f>15500+60000+3200+5470+1158</f>
        <v>85328</v>
      </c>
      <c r="L19" s="47">
        <v>150000</v>
      </c>
      <c r="M19" s="47">
        <v>100000</v>
      </c>
      <c r="N19" s="47">
        <v>50000</v>
      </c>
      <c r="O19" s="69"/>
    </row>
    <row r="20" spans="1:15" s="20" customFormat="1" ht="55.15" customHeight="1" thickBot="1" x14ac:dyDescent="0.3">
      <c r="A20" s="38"/>
      <c r="B20" s="79"/>
      <c r="C20" s="104"/>
      <c r="D20" s="79"/>
      <c r="E20" s="70"/>
      <c r="F20" s="26" t="s">
        <v>8</v>
      </c>
      <c r="G20" s="72" t="s">
        <v>12</v>
      </c>
      <c r="H20" s="72"/>
      <c r="I20" s="72"/>
      <c r="J20" s="72"/>
      <c r="K20" s="72"/>
      <c r="L20" s="72"/>
      <c r="M20" s="72"/>
      <c r="N20" s="72"/>
      <c r="O20" s="70"/>
    </row>
    <row r="21" spans="1:15" ht="15.6" customHeight="1" x14ac:dyDescent="0.25">
      <c r="A21" s="11"/>
      <c r="B21" s="12"/>
      <c r="C21" s="13"/>
      <c r="D21" s="13"/>
      <c r="E21" s="21">
        <v>2</v>
      </c>
      <c r="F21" s="14"/>
      <c r="G21" s="15"/>
      <c r="H21" s="15"/>
      <c r="I21" s="15"/>
      <c r="J21" s="15"/>
      <c r="K21" s="15"/>
      <c r="L21" s="15"/>
      <c r="M21" s="15"/>
      <c r="N21" s="15"/>
      <c r="O21" s="28"/>
    </row>
    <row r="22" spans="1:15" ht="40.5" customHeight="1" x14ac:dyDescent="0.25">
      <c r="A22" s="11"/>
      <c r="B22" s="12"/>
      <c r="C22" s="13"/>
      <c r="D22" s="13"/>
      <c r="E22" s="21"/>
      <c r="F22" s="14"/>
      <c r="G22" s="15"/>
      <c r="H22" s="15"/>
      <c r="I22" s="87" t="s">
        <v>47</v>
      </c>
      <c r="J22" s="88"/>
      <c r="K22" s="88"/>
      <c r="L22" s="88"/>
      <c r="M22" s="88"/>
      <c r="N22" s="88"/>
      <c r="O22" s="88"/>
    </row>
    <row r="23" spans="1:15" ht="15.75" customHeight="1" x14ac:dyDescent="0.25">
      <c r="A23" s="17">
        <v>1</v>
      </c>
      <c r="B23" s="17">
        <v>2</v>
      </c>
      <c r="C23" s="17">
        <v>3</v>
      </c>
      <c r="D23" s="17">
        <v>4</v>
      </c>
      <c r="E23" s="17">
        <v>5</v>
      </c>
      <c r="F23" s="17">
        <v>6</v>
      </c>
      <c r="G23" s="17">
        <v>7</v>
      </c>
      <c r="H23" s="17">
        <v>8</v>
      </c>
      <c r="I23" s="17">
        <v>9</v>
      </c>
      <c r="J23" s="17">
        <v>10</v>
      </c>
      <c r="K23" s="17">
        <v>11</v>
      </c>
      <c r="L23" s="17">
        <v>12</v>
      </c>
      <c r="M23" s="17">
        <v>13</v>
      </c>
      <c r="N23" s="17">
        <v>14</v>
      </c>
      <c r="O23" s="17">
        <v>15</v>
      </c>
    </row>
    <row r="24" spans="1:15" ht="39" customHeight="1" x14ac:dyDescent="0.25">
      <c r="A24" s="37"/>
      <c r="B24" s="51"/>
      <c r="C24" s="81" t="s">
        <v>37</v>
      </c>
      <c r="D24" s="108" t="s">
        <v>16</v>
      </c>
      <c r="E24" s="68" t="s">
        <v>42</v>
      </c>
      <c r="F24" s="27" t="s">
        <v>5</v>
      </c>
      <c r="G24" s="72" t="s">
        <v>31</v>
      </c>
      <c r="H24" s="72"/>
      <c r="I24" s="72"/>
      <c r="J24" s="72"/>
      <c r="K24" s="72"/>
      <c r="L24" s="72"/>
      <c r="M24" s="72"/>
      <c r="N24" s="72"/>
      <c r="O24" s="69"/>
    </row>
    <row r="25" spans="1:15" ht="39.6" customHeight="1" x14ac:dyDescent="0.25">
      <c r="A25" s="37"/>
      <c r="B25" s="51"/>
      <c r="C25" s="82"/>
      <c r="D25" s="109"/>
      <c r="E25" s="69"/>
      <c r="F25" s="26" t="s">
        <v>7</v>
      </c>
      <c r="G25" s="72" t="s">
        <v>14</v>
      </c>
      <c r="H25" s="72"/>
      <c r="I25" s="72"/>
      <c r="J25" s="72"/>
      <c r="K25" s="72"/>
      <c r="L25" s="72"/>
      <c r="M25" s="72"/>
      <c r="N25" s="72"/>
      <c r="O25" s="69"/>
    </row>
    <row r="26" spans="1:15" ht="96" customHeight="1" x14ac:dyDescent="0.25">
      <c r="A26" s="37"/>
      <c r="B26" s="51"/>
      <c r="C26" s="82"/>
      <c r="D26" s="109"/>
      <c r="E26" s="69"/>
      <c r="F26" s="25" t="s">
        <v>25</v>
      </c>
      <c r="G26" s="45">
        <f>SUM(H26:N26)</f>
        <v>80700</v>
      </c>
      <c r="H26" s="46">
        <v>15000</v>
      </c>
      <c r="I26" s="46">
        <v>15000</v>
      </c>
      <c r="J26" s="47">
        <v>12500</v>
      </c>
      <c r="K26" s="47">
        <f>1000+9000+1200</f>
        <v>11200</v>
      </c>
      <c r="L26" s="47">
        <v>9000</v>
      </c>
      <c r="M26" s="47">
        <v>9000</v>
      </c>
      <c r="N26" s="47">
        <v>9000</v>
      </c>
      <c r="O26" s="69"/>
    </row>
    <row r="27" spans="1:15" ht="48" customHeight="1" x14ac:dyDescent="0.25">
      <c r="A27" s="37"/>
      <c r="B27" s="51"/>
      <c r="C27" s="83"/>
      <c r="D27" s="110"/>
      <c r="E27" s="70"/>
      <c r="F27" s="26" t="s">
        <v>8</v>
      </c>
      <c r="G27" s="92" t="s">
        <v>12</v>
      </c>
      <c r="H27" s="92"/>
      <c r="I27" s="92"/>
      <c r="J27" s="92"/>
      <c r="K27" s="92"/>
      <c r="L27" s="92"/>
      <c r="M27" s="92"/>
      <c r="N27" s="92"/>
      <c r="O27" s="69"/>
    </row>
    <row r="28" spans="1:15" ht="275.25" customHeight="1" x14ac:dyDescent="0.25">
      <c r="A28" s="37"/>
      <c r="B28" s="51"/>
      <c r="C28" s="105" t="s">
        <v>56</v>
      </c>
      <c r="D28" s="77" t="s">
        <v>16</v>
      </c>
      <c r="E28" s="68" t="s">
        <v>44</v>
      </c>
      <c r="F28" s="27" t="s">
        <v>5</v>
      </c>
      <c r="G28" s="72" t="s">
        <v>31</v>
      </c>
      <c r="H28" s="72"/>
      <c r="I28" s="72"/>
      <c r="J28" s="72"/>
      <c r="K28" s="72"/>
      <c r="L28" s="72"/>
      <c r="M28" s="72"/>
      <c r="N28" s="72"/>
      <c r="O28" s="69"/>
    </row>
    <row r="29" spans="1:15" ht="189.75" customHeight="1" x14ac:dyDescent="0.25">
      <c r="A29" s="37"/>
      <c r="B29" s="51"/>
      <c r="C29" s="106"/>
      <c r="D29" s="78"/>
      <c r="E29" s="69"/>
      <c r="F29" s="26" t="s">
        <v>7</v>
      </c>
      <c r="G29" s="72" t="s">
        <v>14</v>
      </c>
      <c r="H29" s="72"/>
      <c r="I29" s="72"/>
      <c r="J29" s="72"/>
      <c r="K29" s="72"/>
      <c r="L29" s="72"/>
      <c r="M29" s="72"/>
      <c r="N29" s="72"/>
      <c r="O29" s="69"/>
    </row>
    <row r="30" spans="1:15" ht="409.5" customHeight="1" x14ac:dyDescent="0.25">
      <c r="A30" s="38"/>
      <c r="B30" s="52"/>
      <c r="C30" s="107"/>
      <c r="D30" s="79"/>
      <c r="E30" s="70"/>
      <c r="F30" s="25" t="s">
        <v>25</v>
      </c>
      <c r="G30" s="33">
        <f>SUM(H30:N30)</f>
        <v>1739164.17</v>
      </c>
      <c r="H30" s="32">
        <f>180000+130000</f>
        <v>310000</v>
      </c>
      <c r="I30" s="32">
        <f>-8000+300000</f>
        <v>292000</v>
      </c>
      <c r="J30" s="34">
        <f>215515.17+4056+1300</f>
        <v>220871.17</v>
      </c>
      <c r="K30" s="34">
        <f>24200+200000-3200+5293</f>
        <v>226293</v>
      </c>
      <c r="L30" s="34">
        <v>230000</v>
      </c>
      <c r="M30" s="34">
        <v>230000</v>
      </c>
      <c r="N30" s="34">
        <v>230000</v>
      </c>
      <c r="O30" s="70"/>
    </row>
    <row r="31" spans="1:15" ht="41.25" customHeight="1" x14ac:dyDescent="0.25">
      <c r="A31" s="39"/>
      <c r="B31" s="39"/>
      <c r="C31" s="39"/>
      <c r="D31" s="39"/>
      <c r="E31" s="21">
        <v>3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39" customHeight="1" x14ac:dyDescent="0.25">
      <c r="A32" s="11"/>
      <c r="B32" s="12"/>
      <c r="C32" s="13"/>
      <c r="D32" s="13"/>
      <c r="E32" s="21"/>
      <c r="F32" s="14"/>
      <c r="G32" s="15"/>
      <c r="H32" s="15"/>
      <c r="I32" s="86" t="s">
        <v>47</v>
      </c>
      <c r="J32" s="86"/>
      <c r="K32" s="86"/>
      <c r="L32" s="86"/>
      <c r="M32" s="86"/>
      <c r="N32" s="86"/>
      <c r="O32" s="86"/>
    </row>
    <row r="33" spans="1:15" ht="21.75" customHeight="1" x14ac:dyDescent="0.25">
      <c r="A33" s="17">
        <v>1</v>
      </c>
      <c r="B33" s="17">
        <v>2</v>
      </c>
      <c r="C33" s="17">
        <v>3</v>
      </c>
      <c r="D33" s="17">
        <v>4</v>
      </c>
      <c r="E33" s="17">
        <v>5</v>
      </c>
      <c r="F33" s="17">
        <v>6</v>
      </c>
      <c r="G33" s="17">
        <v>7</v>
      </c>
      <c r="H33" s="17">
        <v>8</v>
      </c>
      <c r="I33" s="17">
        <v>9</v>
      </c>
      <c r="J33" s="17">
        <v>10</v>
      </c>
      <c r="K33" s="17">
        <v>11</v>
      </c>
      <c r="L33" s="17">
        <v>12</v>
      </c>
      <c r="M33" s="17">
        <v>13</v>
      </c>
      <c r="N33" s="17">
        <v>14</v>
      </c>
      <c r="O33" s="17">
        <v>15</v>
      </c>
    </row>
    <row r="34" spans="1:15" ht="189" customHeight="1" x14ac:dyDescent="0.25">
      <c r="A34" s="75"/>
      <c r="B34" s="68"/>
      <c r="C34" s="36" t="s">
        <v>40</v>
      </c>
      <c r="D34" s="35"/>
      <c r="E34" s="41" t="s">
        <v>36</v>
      </c>
      <c r="F34" s="26" t="s">
        <v>8</v>
      </c>
      <c r="G34" s="92" t="s">
        <v>57</v>
      </c>
      <c r="H34" s="92"/>
      <c r="I34" s="92"/>
      <c r="J34" s="92"/>
      <c r="K34" s="92"/>
      <c r="L34" s="92"/>
      <c r="M34" s="92"/>
      <c r="N34" s="92"/>
      <c r="O34" s="68"/>
    </row>
    <row r="35" spans="1:15" ht="56.25" customHeight="1" x14ac:dyDescent="0.25">
      <c r="A35" s="76"/>
      <c r="B35" s="69"/>
      <c r="C35" s="81" t="s">
        <v>51</v>
      </c>
      <c r="D35" s="81" t="s">
        <v>16</v>
      </c>
      <c r="E35" s="114" t="s">
        <v>45</v>
      </c>
      <c r="F35" s="31" t="s">
        <v>5</v>
      </c>
      <c r="G35" s="92" t="s">
        <v>31</v>
      </c>
      <c r="H35" s="92"/>
      <c r="I35" s="92"/>
      <c r="J35" s="92"/>
      <c r="K35" s="92"/>
      <c r="L35" s="92"/>
      <c r="M35" s="92"/>
      <c r="N35" s="92"/>
      <c r="O35" s="69"/>
    </row>
    <row r="36" spans="1:15" ht="60.75" customHeight="1" x14ac:dyDescent="0.25">
      <c r="A36" s="76"/>
      <c r="B36" s="69"/>
      <c r="C36" s="82"/>
      <c r="D36" s="82"/>
      <c r="E36" s="115"/>
      <c r="F36" s="31" t="s">
        <v>7</v>
      </c>
      <c r="G36" s="92" t="s">
        <v>11</v>
      </c>
      <c r="H36" s="92"/>
      <c r="I36" s="92"/>
      <c r="J36" s="92"/>
      <c r="K36" s="92"/>
      <c r="L36" s="92"/>
      <c r="M36" s="92"/>
      <c r="N36" s="92"/>
      <c r="O36" s="69"/>
    </row>
    <row r="37" spans="1:15" ht="100.15" customHeight="1" x14ac:dyDescent="0.25">
      <c r="A37" s="76"/>
      <c r="B37" s="69"/>
      <c r="C37" s="82"/>
      <c r="D37" s="82"/>
      <c r="E37" s="115"/>
      <c r="F37" s="31" t="s">
        <v>25</v>
      </c>
      <c r="G37" s="58" t="s">
        <v>18</v>
      </c>
      <c r="H37" s="34" t="s">
        <v>18</v>
      </c>
      <c r="I37" s="34" t="s">
        <v>18</v>
      </c>
      <c r="J37" s="59" t="s">
        <v>18</v>
      </c>
      <c r="K37" s="59" t="s">
        <v>18</v>
      </c>
      <c r="L37" s="59" t="s">
        <v>18</v>
      </c>
      <c r="M37" s="59" t="s">
        <v>18</v>
      </c>
      <c r="N37" s="59" t="s">
        <v>18</v>
      </c>
      <c r="O37" s="69"/>
    </row>
    <row r="38" spans="1:15" ht="85.5" customHeight="1" x14ac:dyDescent="0.25">
      <c r="A38" s="76"/>
      <c r="B38" s="69"/>
      <c r="C38" s="83"/>
      <c r="D38" s="83"/>
      <c r="E38" s="116"/>
      <c r="F38" s="31" t="s">
        <v>8</v>
      </c>
      <c r="G38" s="92" t="s">
        <v>57</v>
      </c>
      <c r="H38" s="92"/>
      <c r="I38" s="92"/>
      <c r="J38" s="92"/>
      <c r="K38" s="92"/>
      <c r="L38" s="92"/>
      <c r="M38" s="92"/>
      <c r="N38" s="92"/>
      <c r="O38" s="69"/>
    </row>
    <row r="39" spans="1:15" ht="68.25" customHeight="1" x14ac:dyDescent="0.25">
      <c r="A39" s="71">
        <v>3</v>
      </c>
      <c r="B39" s="77" t="s">
        <v>34</v>
      </c>
      <c r="C39" s="73" t="s">
        <v>29</v>
      </c>
      <c r="D39" s="73" t="s">
        <v>58</v>
      </c>
      <c r="E39" s="74" t="s">
        <v>43</v>
      </c>
      <c r="F39" s="25" t="s">
        <v>5</v>
      </c>
      <c r="G39" s="72" t="s">
        <v>31</v>
      </c>
      <c r="H39" s="72"/>
      <c r="I39" s="72"/>
      <c r="J39" s="72"/>
      <c r="K39" s="72"/>
      <c r="L39" s="72"/>
      <c r="M39" s="72"/>
      <c r="N39" s="72"/>
      <c r="O39" s="68" t="s">
        <v>9</v>
      </c>
    </row>
    <row r="40" spans="1:15" ht="50.25" customHeight="1" x14ac:dyDescent="0.25">
      <c r="A40" s="71"/>
      <c r="B40" s="78"/>
      <c r="C40" s="73"/>
      <c r="D40" s="73"/>
      <c r="E40" s="74"/>
      <c r="F40" s="25" t="s">
        <v>7</v>
      </c>
      <c r="G40" s="72" t="s">
        <v>11</v>
      </c>
      <c r="H40" s="72"/>
      <c r="I40" s="72"/>
      <c r="J40" s="72"/>
      <c r="K40" s="72"/>
      <c r="L40" s="72"/>
      <c r="M40" s="72"/>
      <c r="N40" s="72"/>
      <c r="O40" s="69"/>
    </row>
    <row r="41" spans="1:15" ht="113.25" customHeight="1" x14ac:dyDescent="0.25">
      <c r="A41" s="71"/>
      <c r="B41" s="78"/>
      <c r="C41" s="73"/>
      <c r="D41" s="73"/>
      <c r="E41" s="74"/>
      <c r="F41" s="25" t="s">
        <v>25</v>
      </c>
      <c r="G41" s="60">
        <f>SUM(H41:N41)</f>
        <v>23300</v>
      </c>
      <c r="H41" s="61">
        <v>3800</v>
      </c>
      <c r="I41" s="61">
        <v>3500</v>
      </c>
      <c r="J41" s="62">
        <v>2500</v>
      </c>
      <c r="K41" s="62">
        <v>3000</v>
      </c>
      <c r="L41" s="62">
        <v>3300</v>
      </c>
      <c r="M41" s="62">
        <v>3500</v>
      </c>
      <c r="N41" s="62">
        <v>3700</v>
      </c>
      <c r="O41" s="69"/>
    </row>
    <row r="42" spans="1:15" ht="48" customHeight="1" x14ac:dyDescent="0.25">
      <c r="A42" s="71"/>
      <c r="B42" s="78"/>
      <c r="C42" s="73"/>
      <c r="D42" s="73"/>
      <c r="E42" s="74"/>
      <c r="F42" s="25" t="s">
        <v>8</v>
      </c>
      <c r="G42" s="92" t="s">
        <v>57</v>
      </c>
      <c r="H42" s="92"/>
      <c r="I42" s="92"/>
      <c r="J42" s="92"/>
      <c r="K42" s="92"/>
      <c r="L42" s="92"/>
      <c r="M42" s="92"/>
      <c r="N42" s="92"/>
      <c r="O42" s="69"/>
    </row>
    <row r="43" spans="1:15" ht="55.5" customHeight="1" x14ac:dyDescent="0.25">
      <c r="A43" s="71"/>
      <c r="B43" s="78"/>
      <c r="C43" s="73" t="s">
        <v>41</v>
      </c>
      <c r="D43" s="73" t="s">
        <v>53</v>
      </c>
      <c r="E43" s="74" t="s">
        <v>43</v>
      </c>
      <c r="F43" s="25" t="s">
        <v>5</v>
      </c>
      <c r="G43" s="72" t="s">
        <v>31</v>
      </c>
      <c r="H43" s="72"/>
      <c r="I43" s="72"/>
      <c r="J43" s="72"/>
      <c r="K43" s="72"/>
      <c r="L43" s="72"/>
      <c r="M43" s="72"/>
      <c r="N43" s="72"/>
      <c r="O43" s="69"/>
    </row>
    <row r="44" spans="1:15" ht="54" customHeight="1" x14ac:dyDescent="0.25">
      <c r="A44" s="71"/>
      <c r="B44" s="78"/>
      <c r="C44" s="73"/>
      <c r="D44" s="73"/>
      <c r="E44" s="74"/>
      <c r="F44" s="25" t="s">
        <v>7</v>
      </c>
      <c r="G44" s="72" t="s">
        <v>11</v>
      </c>
      <c r="H44" s="72"/>
      <c r="I44" s="72"/>
      <c r="J44" s="72"/>
      <c r="K44" s="72"/>
      <c r="L44" s="72"/>
      <c r="M44" s="72"/>
      <c r="N44" s="72"/>
      <c r="O44" s="69"/>
    </row>
    <row r="45" spans="1:15" ht="98.45" customHeight="1" x14ac:dyDescent="0.25">
      <c r="A45" s="71"/>
      <c r="B45" s="78"/>
      <c r="C45" s="73"/>
      <c r="D45" s="73"/>
      <c r="E45" s="74"/>
      <c r="F45" s="25" t="s">
        <v>25</v>
      </c>
      <c r="G45" s="43">
        <f>SUM(H45:N45)</f>
        <v>61050</v>
      </c>
      <c r="H45" s="42">
        <v>6500</v>
      </c>
      <c r="I45" s="44">
        <v>8000</v>
      </c>
      <c r="J45" s="44">
        <v>8000</v>
      </c>
      <c r="K45" s="44">
        <v>9000</v>
      </c>
      <c r="L45" s="44">
        <v>9300</v>
      </c>
      <c r="M45" s="44">
        <v>9850</v>
      </c>
      <c r="N45" s="44">
        <v>10400</v>
      </c>
      <c r="O45" s="69"/>
    </row>
    <row r="46" spans="1:15" ht="63" customHeight="1" x14ac:dyDescent="0.25">
      <c r="A46" s="71"/>
      <c r="B46" s="79"/>
      <c r="C46" s="73"/>
      <c r="D46" s="73"/>
      <c r="E46" s="74"/>
      <c r="F46" s="25" t="s">
        <v>8</v>
      </c>
      <c r="G46" s="92" t="s">
        <v>57</v>
      </c>
      <c r="H46" s="92"/>
      <c r="I46" s="92"/>
      <c r="J46" s="92"/>
      <c r="K46" s="92"/>
      <c r="L46" s="92"/>
      <c r="M46" s="92"/>
      <c r="N46" s="92"/>
      <c r="O46" s="70"/>
    </row>
    <row r="47" spans="1:15" ht="17.25" customHeight="1" x14ac:dyDescent="0.25">
      <c r="A47" s="39"/>
      <c r="B47" s="39"/>
      <c r="C47" s="39"/>
      <c r="D47" s="39"/>
      <c r="E47" s="21">
        <v>4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1:15" ht="21.75" customHeight="1" x14ac:dyDescent="0.25">
      <c r="A48" s="11"/>
      <c r="B48" s="12"/>
      <c r="C48" s="13"/>
      <c r="D48" s="13"/>
      <c r="E48" s="21"/>
      <c r="F48" s="14"/>
      <c r="G48" s="15"/>
      <c r="H48" s="15"/>
      <c r="I48" s="86" t="s">
        <v>47</v>
      </c>
      <c r="J48" s="86"/>
      <c r="K48" s="86"/>
      <c r="L48" s="86"/>
      <c r="M48" s="86"/>
      <c r="N48" s="86"/>
      <c r="O48" s="86"/>
    </row>
    <row r="49" spans="1:15" ht="24.75" customHeight="1" x14ac:dyDescent="0.25">
      <c r="A49" s="17">
        <v>1</v>
      </c>
      <c r="B49" s="17">
        <v>2</v>
      </c>
      <c r="C49" s="17">
        <v>3</v>
      </c>
      <c r="D49" s="17">
        <v>4</v>
      </c>
      <c r="E49" s="17">
        <v>5</v>
      </c>
      <c r="F49" s="17">
        <v>6</v>
      </c>
      <c r="G49" s="17">
        <v>7</v>
      </c>
      <c r="H49" s="17">
        <v>8</v>
      </c>
      <c r="I49" s="17">
        <v>9</v>
      </c>
      <c r="J49" s="17">
        <v>10</v>
      </c>
      <c r="K49" s="17">
        <v>11</v>
      </c>
      <c r="L49" s="17">
        <v>12</v>
      </c>
      <c r="M49" s="17">
        <v>13</v>
      </c>
      <c r="N49" s="17">
        <v>14</v>
      </c>
      <c r="O49" s="17">
        <v>15</v>
      </c>
    </row>
    <row r="50" spans="1:15" ht="55.5" customHeight="1" x14ac:dyDescent="0.25">
      <c r="A50" s="75">
        <v>4</v>
      </c>
      <c r="B50" s="77" t="s">
        <v>15</v>
      </c>
      <c r="C50" s="73" t="s">
        <v>30</v>
      </c>
      <c r="D50" s="77" t="s">
        <v>53</v>
      </c>
      <c r="E50" s="74" t="s">
        <v>43</v>
      </c>
      <c r="F50" s="25" t="s">
        <v>5</v>
      </c>
      <c r="G50" s="72" t="s">
        <v>31</v>
      </c>
      <c r="H50" s="72"/>
      <c r="I50" s="72"/>
      <c r="J50" s="72"/>
      <c r="K50" s="72"/>
      <c r="L50" s="72"/>
      <c r="M50" s="72"/>
      <c r="N50" s="72"/>
      <c r="O50" s="68" t="s">
        <v>22</v>
      </c>
    </row>
    <row r="51" spans="1:15" ht="55.5" customHeight="1" x14ac:dyDescent="0.25">
      <c r="A51" s="76"/>
      <c r="B51" s="78"/>
      <c r="C51" s="73"/>
      <c r="D51" s="78"/>
      <c r="E51" s="74"/>
      <c r="F51" s="25" t="s">
        <v>7</v>
      </c>
      <c r="G51" s="72" t="s">
        <v>27</v>
      </c>
      <c r="H51" s="72"/>
      <c r="I51" s="72"/>
      <c r="J51" s="72"/>
      <c r="K51" s="72"/>
      <c r="L51" s="72"/>
      <c r="M51" s="72"/>
      <c r="N51" s="72"/>
      <c r="O51" s="69"/>
    </row>
    <row r="52" spans="1:15" ht="95.45" customHeight="1" x14ac:dyDescent="0.25">
      <c r="A52" s="76"/>
      <c r="B52" s="78"/>
      <c r="C52" s="73"/>
      <c r="D52" s="78"/>
      <c r="E52" s="74"/>
      <c r="F52" s="25" t="s">
        <v>25</v>
      </c>
      <c r="G52" s="45">
        <f>SUM(H52:N52)</f>
        <v>465240.8</v>
      </c>
      <c r="H52" s="46">
        <v>50000</v>
      </c>
      <c r="I52" s="47">
        <v>55000</v>
      </c>
      <c r="J52" s="47">
        <v>58500</v>
      </c>
      <c r="K52" s="47">
        <f>-3259.2+67000</f>
        <v>63740.800000000003</v>
      </c>
      <c r="L52" s="47">
        <v>74000</v>
      </c>
      <c r="M52" s="47">
        <v>81000</v>
      </c>
      <c r="N52" s="47">
        <v>83000</v>
      </c>
      <c r="O52" s="69"/>
    </row>
    <row r="53" spans="1:15" ht="54" customHeight="1" x14ac:dyDescent="0.25">
      <c r="A53" s="76"/>
      <c r="B53" s="78"/>
      <c r="C53" s="73"/>
      <c r="D53" s="78"/>
      <c r="E53" s="74"/>
      <c r="F53" s="25" t="s">
        <v>8</v>
      </c>
      <c r="G53" s="72" t="s">
        <v>21</v>
      </c>
      <c r="H53" s="72"/>
      <c r="I53" s="72"/>
      <c r="J53" s="72"/>
      <c r="K53" s="72"/>
      <c r="L53" s="72"/>
      <c r="M53" s="72"/>
      <c r="N53" s="72"/>
      <c r="O53" s="69"/>
    </row>
    <row r="54" spans="1:15" ht="61.5" customHeight="1" x14ac:dyDescent="0.25">
      <c r="A54" s="76"/>
      <c r="B54" s="78"/>
      <c r="C54" s="73" t="s">
        <v>59</v>
      </c>
      <c r="D54" s="73" t="s">
        <v>17</v>
      </c>
      <c r="E54" s="74" t="s">
        <v>43</v>
      </c>
      <c r="F54" s="25" t="s">
        <v>5</v>
      </c>
      <c r="G54" s="72" t="s">
        <v>31</v>
      </c>
      <c r="H54" s="72"/>
      <c r="I54" s="72"/>
      <c r="J54" s="72"/>
      <c r="K54" s="72"/>
      <c r="L54" s="72"/>
      <c r="M54" s="72"/>
      <c r="N54" s="72"/>
      <c r="O54" s="69"/>
    </row>
    <row r="55" spans="1:15" ht="54" customHeight="1" x14ac:dyDescent="0.25">
      <c r="A55" s="76"/>
      <c r="B55" s="78"/>
      <c r="C55" s="73"/>
      <c r="D55" s="73"/>
      <c r="E55" s="74"/>
      <c r="F55" s="25" t="s">
        <v>7</v>
      </c>
      <c r="G55" s="72" t="s">
        <v>11</v>
      </c>
      <c r="H55" s="72"/>
      <c r="I55" s="72"/>
      <c r="J55" s="72"/>
      <c r="K55" s="72"/>
      <c r="L55" s="72"/>
      <c r="M55" s="72"/>
      <c r="N55" s="72"/>
      <c r="O55" s="69"/>
    </row>
    <row r="56" spans="1:15" ht="103.5" customHeight="1" x14ac:dyDescent="0.25">
      <c r="A56" s="76"/>
      <c r="B56" s="78"/>
      <c r="C56" s="73"/>
      <c r="D56" s="73"/>
      <c r="E56" s="74"/>
      <c r="F56" s="25" t="s">
        <v>25</v>
      </c>
      <c r="G56" s="45">
        <f>SUM(H56:N56)</f>
        <v>46100</v>
      </c>
      <c r="H56" s="46">
        <f>100+4600</f>
        <v>4700</v>
      </c>
      <c r="I56" s="46">
        <v>6200</v>
      </c>
      <c r="J56" s="47">
        <v>6200</v>
      </c>
      <c r="K56" s="47">
        <v>7000</v>
      </c>
      <c r="L56" s="47">
        <v>7150</v>
      </c>
      <c r="M56" s="47">
        <v>7300</v>
      </c>
      <c r="N56" s="47">
        <v>7550</v>
      </c>
      <c r="O56" s="69"/>
    </row>
    <row r="57" spans="1:15" ht="56.25" customHeight="1" x14ac:dyDescent="0.25">
      <c r="A57" s="80"/>
      <c r="B57" s="79"/>
      <c r="C57" s="73"/>
      <c r="D57" s="73"/>
      <c r="E57" s="74"/>
      <c r="F57" s="25" t="s">
        <v>8</v>
      </c>
      <c r="G57" s="89" t="s">
        <v>21</v>
      </c>
      <c r="H57" s="90"/>
      <c r="I57" s="90"/>
      <c r="J57" s="90"/>
      <c r="K57" s="90"/>
      <c r="L57" s="90"/>
      <c r="M57" s="90"/>
      <c r="N57" s="91"/>
      <c r="O57" s="70"/>
    </row>
    <row r="58" spans="1:15" ht="59.25" customHeight="1" x14ac:dyDescent="0.25">
      <c r="A58" s="75">
        <v>5</v>
      </c>
      <c r="B58" s="77" t="s">
        <v>39</v>
      </c>
      <c r="C58" s="77" t="s">
        <v>23</v>
      </c>
      <c r="D58" s="77" t="s">
        <v>17</v>
      </c>
      <c r="E58" s="68" t="s">
        <v>43</v>
      </c>
      <c r="F58" s="54" t="s">
        <v>5</v>
      </c>
      <c r="G58" s="72" t="s">
        <v>31</v>
      </c>
      <c r="H58" s="72"/>
      <c r="I58" s="72"/>
      <c r="J58" s="72"/>
      <c r="K58" s="72"/>
      <c r="L58" s="72"/>
      <c r="M58" s="72"/>
      <c r="N58" s="72"/>
      <c r="O58" s="68" t="s">
        <v>24</v>
      </c>
    </row>
    <row r="59" spans="1:15" ht="55.5" customHeight="1" x14ac:dyDescent="0.25">
      <c r="A59" s="76"/>
      <c r="B59" s="78"/>
      <c r="C59" s="78"/>
      <c r="D59" s="78"/>
      <c r="E59" s="69"/>
      <c r="F59" s="54" t="s">
        <v>7</v>
      </c>
      <c r="G59" s="72" t="s">
        <v>11</v>
      </c>
      <c r="H59" s="72"/>
      <c r="I59" s="72"/>
      <c r="J59" s="72"/>
      <c r="K59" s="72"/>
      <c r="L59" s="72"/>
      <c r="M59" s="72"/>
      <c r="N59" s="72"/>
      <c r="O59" s="69"/>
    </row>
    <row r="60" spans="1:15" ht="99.75" customHeight="1" x14ac:dyDescent="0.25">
      <c r="A60" s="76"/>
      <c r="B60" s="78"/>
      <c r="C60" s="78"/>
      <c r="D60" s="78"/>
      <c r="E60" s="69"/>
      <c r="F60" s="54" t="s">
        <v>25</v>
      </c>
      <c r="G60" s="43">
        <f>SUM(H60:N60)</f>
        <v>35000</v>
      </c>
      <c r="H60" s="42">
        <v>8500</v>
      </c>
      <c r="I60" s="42">
        <v>3500</v>
      </c>
      <c r="J60" s="44">
        <v>3000</v>
      </c>
      <c r="K60" s="44">
        <v>3800</v>
      </c>
      <c r="L60" s="44">
        <v>5100</v>
      </c>
      <c r="M60" s="44">
        <v>5400</v>
      </c>
      <c r="N60" s="44">
        <v>5700</v>
      </c>
      <c r="O60" s="69"/>
    </row>
    <row r="61" spans="1:15" ht="63" customHeight="1" x14ac:dyDescent="0.25">
      <c r="A61" s="80"/>
      <c r="B61" s="79"/>
      <c r="C61" s="79"/>
      <c r="D61" s="79"/>
      <c r="E61" s="70"/>
      <c r="F61" s="54" t="s">
        <v>8</v>
      </c>
      <c r="G61" s="72" t="s">
        <v>57</v>
      </c>
      <c r="H61" s="72"/>
      <c r="I61" s="72"/>
      <c r="J61" s="72"/>
      <c r="K61" s="72"/>
      <c r="L61" s="72"/>
      <c r="M61" s="72"/>
      <c r="N61" s="72"/>
      <c r="O61" s="70"/>
    </row>
    <row r="62" spans="1:15" ht="82.5" customHeight="1" x14ac:dyDescent="0.25">
      <c r="A62" s="71">
        <v>8</v>
      </c>
      <c r="B62" s="73" t="s">
        <v>60</v>
      </c>
      <c r="C62" s="73" t="s">
        <v>48</v>
      </c>
      <c r="D62" s="73" t="s">
        <v>17</v>
      </c>
      <c r="E62" s="74" t="s">
        <v>46</v>
      </c>
      <c r="F62" s="57" t="s">
        <v>5</v>
      </c>
      <c r="G62" s="72" t="s">
        <v>31</v>
      </c>
      <c r="H62" s="72"/>
      <c r="I62" s="72"/>
      <c r="J62" s="72"/>
      <c r="K62" s="72"/>
      <c r="L62" s="72"/>
      <c r="M62" s="72"/>
      <c r="N62" s="72"/>
      <c r="O62" s="74" t="s">
        <v>32</v>
      </c>
    </row>
    <row r="63" spans="1:15" ht="82.5" customHeight="1" x14ac:dyDescent="0.25">
      <c r="A63" s="71"/>
      <c r="B63" s="73"/>
      <c r="C63" s="73"/>
      <c r="D63" s="73"/>
      <c r="E63" s="74"/>
      <c r="F63" s="57" t="s">
        <v>7</v>
      </c>
      <c r="G63" s="50" t="s">
        <v>18</v>
      </c>
      <c r="H63" s="50" t="s">
        <v>18</v>
      </c>
      <c r="I63" s="50" t="s">
        <v>18</v>
      </c>
      <c r="J63" s="50" t="s">
        <v>18</v>
      </c>
      <c r="K63" s="50" t="s">
        <v>18</v>
      </c>
      <c r="L63" s="50" t="s">
        <v>18</v>
      </c>
      <c r="M63" s="50" t="s">
        <v>18</v>
      </c>
      <c r="N63" s="50" t="s">
        <v>18</v>
      </c>
      <c r="O63" s="74"/>
    </row>
    <row r="64" spans="1:15" ht="102.75" customHeight="1" x14ac:dyDescent="0.25">
      <c r="A64" s="71"/>
      <c r="B64" s="73"/>
      <c r="C64" s="73"/>
      <c r="D64" s="73"/>
      <c r="E64" s="74"/>
      <c r="F64" s="57" t="s">
        <v>25</v>
      </c>
      <c r="G64" s="48">
        <f>SUM(H64:N64)</f>
        <v>3427</v>
      </c>
      <c r="H64" s="49">
        <v>0</v>
      </c>
      <c r="I64" s="49">
        <v>0</v>
      </c>
      <c r="J64" s="49">
        <v>567</v>
      </c>
      <c r="K64" s="49">
        <v>650</v>
      </c>
      <c r="L64" s="49">
        <v>700</v>
      </c>
      <c r="M64" s="49">
        <v>750</v>
      </c>
      <c r="N64" s="49">
        <v>760</v>
      </c>
      <c r="O64" s="74"/>
    </row>
    <row r="65" spans="1:15" ht="17.25" customHeight="1" x14ac:dyDescent="0.25">
      <c r="A65" s="39"/>
      <c r="B65" s="39"/>
      <c r="C65" s="39"/>
      <c r="D65" s="39"/>
      <c r="E65" s="21">
        <v>5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1:15" ht="21.75" customHeight="1" x14ac:dyDescent="0.25">
      <c r="A66" s="11"/>
      <c r="B66" s="12"/>
      <c r="C66" s="13"/>
      <c r="D66" s="13"/>
      <c r="E66" s="21"/>
      <c r="F66" s="14"/>
      <c r="G66" s="15"/>
      <c r="H66" s="15"/>
      <c r="I66" s="86" t="s">
        <v>47</v>
      </c>
      <c r="J66" s="86"/>
      <c r="K66" s="86"/>
      <c r="L66" s="86"/>
      <c r="M66" s="86"/>
      <c r="N66" s="86"/>
      <c r="O66" s="86"/>
    </row>
    <row r="67" spans="1:15" ht="24.75" customHeight="1" x14ac:dyDescent="0.25">
      <c r="A67" s="17">
        <v>1</v>
      </c>
      <c r="B67" s="17">
        <v>2</v>
      </c>
      <c r="C67" s="17">
        <v>3</v>
      </c>
      <c r="D67" s="17">
        <v>4</v>
      </c>
      <c r="E67" s="17">
        <v>5</v>
      </c>
      <c r="F67" s="17">
        <v>6</v>
      </c>
      <c r="G67" s="17">
        <v>7</v>
      </c>
      <c r="H67" s="17">
        <v>8</v>
      </c>
      <c r="I67" s="17">
        <v>9</v>
      </c>
      <c r="J67" s="17">
        <v>10</v>
      </c>
      <c r="K67" s="17">
        <v>11</v>
      </c>
      <c r="L67" s="17">
        <v>12</v>
      </c>
      <c r="M67" s="17">
        <v>13</v>
      </c>
      <c r="N67" s="17">
        <v>14</v>
      </c>
      <c r="O67" s="17">
        <v>15</v>
      </c>
    </row>
    <row r="68" spans="1:15" s="20" customFormat="1" ht="73.5" customHeight="1" thickBot="1" x14ac:dyDescent="0.3">
      <c r="A68" s="63"/>
      <c r="B68" s="65" t="s">
        <v>61</v>
      </c>
      <c r="C68" s="55"/>
      <c r="D68" s="55"/>
      <c r="E68" s="56"/>
      <c r="F68" s="57" t="s">
        <v>8</v>
      </c>
      <c r="G68" s="72" t="s">
        <v>57</v>
      </c>
      <c r="H68" s="72"/>
      <c r="I68" s="72"/>
      <c r="J68" s="72"/>
      <c r="K68" s="72"/>
      <c r="L68" s="72"/>
      <c r="M68" s="72"/>
      <c r="N68" s="72"/>
      <c r="O68" s="64"/>
    </row>
    <row r="69" spans="1:15" ht="42.75" customHeight="1" x14ac:dyDescent="0.35">
      <c r="B69" s="22"/>
      <c r="C69" s="22"/>
      <c r="D69" s="30"/>
      <c r="E69" s="3"/>
      <c r="F69" s="4"/>
      <c r="G69" s="3"/>
      <c r="H69" s="23"/>
      <c r="I69" s="29"/>
      <c r="J69" s="29"/>
      <c r="K69" s="29"/>
      <c r="L69" s="29"/>
      <c r="M69" s="29"/>
      <c r="N69" s="29"/>
      <c r="O69" s="5"/>
    </row>
    <row r="70" spans="1:15" ht="2.25" hidden="1" customHeight="1" x14ac:dyDescent="0.35">
      <c r="B70" s="22"/>
      <c r="C70" s="22"/>
      <c r="D70" s="30"/>
      <c r="E70" s="3"/>
      <c r="F70" s="4"/>
      <c r="G70" s="3"/>
      <c r="H70" s="23"/>
      <c r="I70" s="29"/>
      <c r="J70" s="29"/>
      <c r="K70" s="29"/>
      <c r="L70" s="29"/>
      <c r="M70" s="29"/>
      <c r="N70" s="29"/>
      <c r="O70" s="5"/>
    </row>
    <row r="71" spans="1:15" ht="124.5" customHeight="1" x14ac:dyDescent="0.45">
      <c r="B71" s="67" t="s">
        <v>62</v>
      </c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</row>
    <row r="72" spans="1:15" ht="102.75" customHeight="1" x14ac:dyDescent="0.35">
      <c r="B72" s="22"/>
      <c r="C72" s="22"/>
      <c r="D72" s="22"/>
      <c r="E72" s="3"/>
      <c r="F72" s="4"/>
      <c r="G72" s="3"/>
      <c r="H72" s="23"/>
      <c r="I72" s="29"/>
      <c r="J72" s="29"/>
      <c r="K72" s="29"/>
      <c r="L72" s="29"/>
      <c r="M72" s="29"/>
      <c r="N72" s="29"/>
      <c r="O72" s="5"/>
    </row>
    <row r="73" spans="1:15" ht="50.25" customHeight="1" x14ac:dyDescent="0.2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</row>
    <row r="74" spans="1:15" ht="48" customHeight="1" x14ac:dyDescent="0.35">
      <c r="B74" s="22"/>
      <c r="C74" s="22"/>
      <c r="D74" s="22"/>
      <c r="E74" s="3"/>
      <c r="F74" s="4"/>
      <c r="G74" s="3"/>
      <c r="H74" s="24"/>
      <c r="I74" s="24"/>
      <c r="J74" s="24"/>
      <c r="K74" s="24"/>
      <c r="L74" s="24"/>
      <c r="M74" s="24"/>
      <c r="N74" s="24"/>
      <c r="O74" s="5"/>
    </row>
    <row r="75" spans="1:15" ht="44.25" customHeight="1" x14ac:dyDescent="0.25">
      <c r="B75" s="6"/>
      <c r="C75" s="6"/>
      <c r="D75" s="6"/>
      <c r="E75" s="6"/>
      <c r="F75" s="7"/>
      <c r="G75" s="6"/>
      <c r="H75" s="6"/>
      <c r="I75" s="8"/>
      <c r="J75" s="8"/>
      <c r="K75" s="8"/>
      <c r="L75" s="8"/>
      <c r="M75" s="8"/>
      <c r="N75" s="8"/>
      <c r="O75" s="9"/>
    </row>
    <row r="76" spans="1:15" ht="99.75" customHeight="1" x14ac:dyDescent="0.25"/>
    <row r="77" spans="1:15" ht="48.75" customHeight="1" x14ac:dyDescent="0.25"/>
    <row r="78" spans="1:15" ht="48" customHeight="1" x14ac:dyDescent="0.25"/>
    <row r="79" spans="1:15" ht="54" customHeight="1" x14ac:dyDescent="0.25"/>
  </sheetData>
  <mergeCells count="117">
    <mergeCell ref="O9:O16"/>
    <mergeCell ref="O34:O38"/>
    <mergeCell ref="N2:O2"/>
    <mergeCell ref="O17:O20"/>
    <mergeCell ref="G44:N44"/>
    <mergeCell ref="G46:N46"/>
    <mergeCell ref="O39:O46"/>
    <mergeCell ref="G54:N54"/>
    <mergeCell ref="G55:N55"/>
    <mergeCell ref="G57:N57"/>
    <mergeCell ref="O50:O57"/>
    <mergeCell ref="G61:N61"/>
    <mergeCell ref="G50:N50"/>
    <mergeCell ref="G51:N51"/>
    <mergeCell ref="G53:N53"/>
    <mergeCell ref="D9:D12"/>
    <mergeCell ref="E9:E12"/>
    <mergeCell ref="G9:N9"/>
    <mergeCell ref="G10:N10"/>
    <mergeCell ref="G12:N12"/>
    <mergeCell ref="G43:N43"/>
    <mergeCell ref="G24:N24"/>
    <mergeCell ref="G25:N25"/>
    <mergeCell ref="E13:E16"/>
    <mergeCell ref="K1:O1"/>
    <mergeCell ref="O24:O30"/>
    <mergeCell ref="G35:N35"/>
    <mergeCell ref="G36:N36"/>
    <mergeCell ref="G38:N38"/>
    <mergeCell ref="C17:C20"/>
    <mergeCell ref="D17:D20"/>
    <mergeCell ref="E17:E20"/>
    <mergeCell ref="C28:C30"/>
    <mergeCell ref="D28:D30"/>
    <mergeCell ref="G13:N13"/>
    <mergeCell ref="C24:C27"/>
    <mergeCell ref="D24:D27"/>
    <mergeCell ref="E24:E27"/>
    <mergeCell ref="E28:E30"/>
    <mergeCell ref="I32:O32"/>
    <mergeCell ref="C9:C12"/>
    <mergeCell ref="L5:L6"/>
    <mergeCell ref="O4:O6"/>
    <mergeCell ref="M5:M6"/>
    <mergeCell ref="G27:N27"/>
    <mergeCell ref="G28:N28"/>
    <mergeCell ref="G29:N29"/>
    <mergeCell ref="D35:D38"/>
    <mergeCell ref="E4:E6"/>
    <mergeCell ref="I5:I6"/>
    <mergeCell ref="F4:F6"/>
    <mergeCell ref="G5:G6"/>
    <mergeCell ref="H5:H6"/>
    <mergeCell ref="G4:N4"/>
    <mergeCell ref="N5:N6"/>
    <mergeCell ref="K5:K6"/>
    <mergeCell ref="B4:B6"/>
    <mergeCell ref="A73:O73"/>
    <mergeCell ref="A3:O3"/>
    <mergeCell ref="C54:C57"/>
    <mergeCell ref="D54:D57"/>
    <mergeCell ref="I48:O48"/>
    <mergeCell ref="I22:O22"/>
    <mergeCell ref="G58:N58"/>
    <mergeCell ref="G59:N59"/>
    <mergeCell ref="G14:N14"/>
    <mergeCell ref="G16:N16"/>
    <mergeCell ref="G17:N17"/>
    <mergeCell ref="G18:N18"/>
    <mergeCell ref="G20:N20"/>
    <mergeCell ref="G34:N34"/>
    <mergeCell ref="G39:N39"/>
    <mergeCell ref="G40:N40"/>
    <mergeCell ref="G42:N42"/>
    <mergeCell ref="I66:O66"/>
    <mergeCell ref="A34:A38"/>
    <mergeCell ref="B34:B38"/>
    <mergeCell ref="A4:A6"/>
    <mergeCell ref="C4:C6"/>
    <mergeCell ref="J5:J6"/>
    <mergeCell ref="D4:D6"/>
    <mergeCell ref="A9:A16"/>
    <mergeCell ref="B9:B16"/>
    <mergeCell ref="C13:C16"/>
    <mergeCell ref="D13:D16"/>
    <mergeCell ref="C58:C61"/>
    <mergeCell ref="B58:B61"/>
    <mergeCell ref="A58:A61"/>
    <mergeCell ref="D58:D61"/>
    <mergeCell ref="E58:E61"/>
    <mergeCell ref="A50:A57"/>
    <mergeCell ref="B50:B57"/>
    <mergeCell ref="E54:E57"/>
    <mergeCell ref="D50:D53"/>
    <mergeCell ref="E50:E53"/>
    <mergeCell ref="C50:C53"/>
    <mergeCell ref="C35:C38"/>
    <mergeCell ref="E35:E38"/>
    <mergeCell ref="C43:C46"/>
    <mergeCell ref="D43:D46"/>
    <mergeCell ref="C39:C42"/>
    <mergeCell ref="B17:B20"/>
    <mergeCell ref="E43:E46"/>
    <mergeCell ref="D39:D42"/>
    <mergeCell ref="E39:E42"/>
    <mergeCell ref="B71:N71"/>
    <mergeCell ref="O58:O61"/>
    <mergeCell ref="A39:A46"/>
    <mergeCell ref="G62:N62"/>
    <mergeCell ref="A62:A64"/>
    <mergeCell ref="B62:B64"/>
    <mergeCell ref="C62:C64"/>
    <mergeCell ref="D62:D64"/>
    <mergeCell ref="E62:E64"/>
    <mergeCell ref="G68:N68"/>
    <mergeCell ref="B39:B46"/>
    <mergeCell ref="O62:O64"/>
  </mergeCells>
  <pageMargins left="0.51181102362204722" right="0.39370078740157483" top="0.35433070866141736" bottom="0.27559055118110237" header="0.27559055118110237" footer="0.23622047244094491"/>
  <pageSetup paperSize="9" scale="47" fitToHeight="9" orientation="landscape" r:id="rId1"/>
  <rowBreaks count="4" manualBreakCount="4">
    <brk id="20" max="13" man="1"/>
    <brk id="30" max="13" man="1"/>
    <brk id="46" max="13" man="1"/>
    <brk id="6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2025-08-28T12:19:19Z</dcterms:modified>
</cp:coreProperties>
</file>