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245" windowWidth="14805" windowHeight="6870"/>
  </bookViews>
  <sheets>
    <sheet name="Лист1" sheetId="3" r:id="rId1"/>
  </sheets>
  <externalReferences>
    <externalReference r:id="rId2"/>
  </externalReferences>
  <definedNames>
    <definedName name="_xlnm.Print_Titles" localSheetId="0">Лист1!$13:$13</definedName>
    <definedName name="_xlnm.Print_Area" localSheetId="0">Лист1!$A$1:$J$74</definedName>
  </definedNames>
  <calcPr calcId="162913"/>
</workbook>
</file>

<file path=xl/calcChain.xml><?xml version="1.0" encoding="utf-8"?>
<calcChain xmlns="http://schemas.openxmlformats.org/spreadsheetml/2006/main">
  <c r="H67" i="3" l="1"/>
  <c r="H66" i="3"/>
  <c r="I49" i="3"/>
  <c r="H49" i="3"/>
  <c r="I47" i="3"/>
  <c r="J47" i="3"/>
  <c r="J49" i="3" s="1"/>
  <c r="H47" i="3"/>
  <c r="G47" i="3"/>
  <c r="G48" i="3"/>
  <c r="G49" i="3" l="1"/>
  <c r="J67" i="3"/>
  <c r="J66" i="3"/>
  <c r="H44" i="3"/>
  <c r="H52" i="3"/>
  <c r="N57" i="3" l="1"/>
  <c r="I52" i="3" l="1"/>
  <c r="H19" i="3" l="1"/>
  <c r="H62" i="3" l="1"/>
  <c r="I69" i="3" l="1"/>
  <c r="J69" i="3"/>
  <c r="H69" i="3"/>
  <c r="I68" i="3"/>
  <c r="J68" i="3"/>
  <c r="H68" i="3"/>
  <c r="G68" i="3" s="1"/>
  <c r="I61" i="3"/>
  <c r="J61" i="3"/>
  <c r="H61" i="3"/>
  <c r="G62" i="3"/>
  <c r="G63" i="3"/>
  <c r="G64" i="3"/>
  <c r="I59" i="3"/>
  <c r="J59" i="3"/>
  <c r="H59" i="3"/>
  <c r="G60" i="3"/>
  <c r="H50" i="3"/>
  <c r="G18" i="3"/>
  <c r="G69" i="3" l="1"/>
  <c r="G61" i="3"/>
  <c r="H42" i="3"/>
  <c r="G43" i="3"/>
  <c r="H57" i="3" l="1"/>
  <c r="H56" i="3"/>
  <c r="G41" i="3" l="1"/>
  <c r="G52" i="3" l="1"/>
  <c r="H38" i="3"/>
  <c r="I38" i="3" l="1"/>
  <c r="J38" i="3"/>
  <c r="I14" i="3" l="1"/>
  <c r="I19" i="3" s="1"/>
  <c r="J14" i="3"/>
  <c r="J19" i="3" s="1"/>
  <c r="H14" i="3"/>
  <c r="G17" i="3"/>
  <c r="G19" i="3" l="1"/>
  <c r="I51" i="3"/>
  <c r="J51" i="3"/>
  <c r="H51" i="3"/>
  <c r="G51" i="3" l="1"/>
  <c r="I46" i="3" l="1"/>
  <c r="G40" i="3"/>
  <c r="G39" i="3"/>
  <c r="G42" i="3" l="1"/>
  <c r="H65" i="3" l="1"/>
  <c r="I65" i="3"/>
  <c r="J65" i="3"/>
  <c r="G59" i="3"/>
  <c r="G65" i="3" s="1"/>
  <c r="I55" i="3"/>
  <c r="I58" i="3" s="1"/>
  <c r="J55" i="3"/>
  <c r="J58" i="3" s="1"/>
  <c r="H55" i="3"/>
  <c r="H58" i="3" s="1"/>
  <c r="G56" i="3"/>
  <c r="G57" i="3"/>
  <c r="I67" i="3" l="1"/>
  <c r="I66" i="3"/>
  <c r="G55" i="3"/>
  <c r="G58" i="3" s="1"/>
  <c r="I20" i="3" l="1"/>
  <c r="I37" i="3" s="1"/>
  <c r="J20" i="3"/>
  <c r="J37" i="3" s="1"/>
  <c r="H20" i="3"/>
  <c r="H37" i="3" s="1"/>
  <c r="G35" i="3"/>
  <c r="G36" i="3"/>
  <c r="G34" i="3"/>
  <c r="C34" i="3"/>
  <c r="C35" i="3"/>
  <c r="H46" i="3" l="1"/>
  <c r="G46" i="3" l="1"/>
  <c r="G50" i="3"/>
  <c r="G38" i="3"/>
  <c r="G16" i="3" l="1"/>
  <c r="G15" i="3" l="1"/>
  <c r="G53" i="3" l="1"/>
  <c r="I54" i="3"/>
  <c r="J54" i="3"/>
  <c r="H54" i="3" l="1"/>
  <c r="G54" i="3" l="1"/>
  <c r="G44" i="3" l="1"/>
  <c r="G14" i="3"/>
  <c r="G37" i="3"/>
  <c r="G20" i="3" s="1"/>
  <c r="G66" i="3" l="1"/>
  <c r="G67" i="3"/>
</calcChain>
</file>

<file path=xl/sharedStrings.xml><?xml version="1.0" encoding="utf-8"?>
<sst xmlns="http://schemas.openxmlformats.org/spreadsheetml/2006/main" count="162" uniqueCount="106">
  <si>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</si>
  <si>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</si>
  <si>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</si>
  <si>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</si>
  <si>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</si>
  <si>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</si>
  <si>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</si>
  <si>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</si>
  <si>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</si>
  <si>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</si>
  <si>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Джерела фінансування</t>
  </si>
  <si>
    <t>№ п/п</t>
  </si>
  <si>
    <t>Бюджет Криворізької міської територіальної громади</t>
  </si>
  <si>
    <t xml:space="preserve">у тому числі орієнтовний обсяг </t>
  </si>
  <si>
    <t xml:space="preserve">  Додаток 2</t>
  </si>
  <si>
    <t>Разом за Програмою, з них: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</si>
  <si>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</si>
  <si>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</si>
  <si>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</si>
  <si>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</si>
  <si>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</si>
  <si>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</si>
  <si>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</si>
  <si>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</si>
  <si>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</si>
  <si>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Об'єкти житлового фонду, пошкоджені внаслідок збройної агресії Російської Федерації</t>
  </si>
  <si>
    <t>заходів і завдань Програми на 2025–2027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</si>
  <si>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</si>
  <si>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>1.1. Нове будівництво, реконструкція та капіталь-ний ремонт об’єктів житлово-комунального призначення</t>
  </si>
  <si>
    <t>3.2 Капітальний ремонт лікувальних закладів</t>
  </si>
  <si>
    <t>3.3. Капітальний ремонт споруд цивільного захисту населення (сховища)</t>
  </si>
  <si>
    <t>3.1. Нове будівництво та реконструкція лікувальних закладів</t>
  </si>
  <si>
    <t>Капітальний ремонт об'єктів житлового фонду, пошкоджених унаслідок збройної агресії Російської Федерації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</si>
  <si>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</si>
  <si>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Нове будівництво протирадіаційного укриття на території Криворізької гімназії №129 Криворізької міської ради за адресою: вул. Гімназична,39, 
м. Кривий Ріг, Дніпропетровська обл.</t>
  </si>
  <si>
    <t>Нове будівництво протирадіаційного укриття на території Криворізької гімназії №111 Криворізької міської ради за адресою: вул. Джона Маккей-
на, 10-А, м. Кривий Ріг, Дніпропетровська обл.</t>
  </si>
  <si>
    <t>управління капітального будівництва виконкому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</si>
  <si>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
го, 48, м. Кривий Ріг, Дніпропетровська обл.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</si>
  <si>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
м. Кривий Ріг, Дніпропетровська обл.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</si>
  <si>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
вул. Катеринівська, 9, м. Кривий Ріг, Дніпропетровська обл.</t>
  </si>
  <si>
    <t>6</t>
  </si>
  <si>
    <t>Інша діяльність</t>
  </si>
  <si>
    <t>Інша діяльність у сфері житлово-комунального господарства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</si>
  <si>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Вадима Гурова, 3,  м. Кривий Ріг, Дніпропетровська обл.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</si>
  <si>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Свято-Миколаївська, 35,  м. Кривий Ріг, Дніпропетровська обл.</t>
  </si>
  <si>
    <t>7</t>
  </si>
  <si>
    <t>Будівництво інших об'єктів комунальної власності</t>
  </si>
  <si>
    <t>Нове будівництво та реконструкція інших об'єктів комунальної власності</t>
  </si>
  <si>
    <t>бюджет Криворізької міської територіальної громади,</t>
  </si>
  <si>
    <t>державний бюджет</t>
  </si>
  <si>
    <t>Нове будівництво електричних мереж ліній електропередач 6кВ і 0,4кВ для приєднання головного корпусу Комунального некомерційного підприємства «Криворізька інфекційна лікарня №1» Криворізької міської ради за адресою: вул. Юрія Камінського, 5 (земельна ділянка 
КН 1211000000:02:289:0010),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</si>
  <si>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</si>
  <si>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Бюджет Криворізької міської територіальної громади </t>
  </si>
  <si>
    <t xml:space="preserve">**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пл. Визволення перейменована на пл. Захисників України.     
</t>
  </si>
  <si>
    <t>Загальний обсяг фінансування, з них:</t>
  </si>
  <si>
    <t>Нове будівництво житлового будинку  (з інженерни-
ми мережами) під дитячий будинок сімейного типу за адресою: вул. Мотронівська, м. Кривий Ріг, Дніпропетровська обл. (приєднання до інженерних мереж)</t>
  </si>
  <si>
    <t xml:space="preserve">Реконструкція частини приміщень будівлі гінекологічного відділення, 
літ. «А», під відділення з розміщенням спірального комп’ютерного томографа Комунального підприємства «Криворізька міська лікарня №1» Криворізької міської ради за адресою: пл. Захисників України, 11, м. Кривий Ріг, Дніпропетровська обл.
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</si>
  <si>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</t>
  </si>
  <si>
    <t>166 235,297**</t>
  </si>
  <si>
    <t>45 435,297**</t>
  </si>
  <si>
    <t>28 000,000**</t>
  </si>
  <si>
    <t>**  Орієнтовні обсяги фінансування  здійснюються  в межах  ресурсу, передбаченого в  Програмі розвитку системи цивільного захисту в м. Кривому Розі на  2016—2027 роки, затвердженій  рішенням міської ради від 24.12.2015 №60, зі змінами.</t>
  </si>
  <si>
    <t xml:space="preserve">Нове будівництво громадської будівлі зі спортзалом для створення ветеранського простору за адресою: вул. 77-ї окремої аеромобільної бригади, 6, м. Кривий Ріг, Дніпропетровська обл.
</t>
  </si>
  <si>
    <t>Бюджет Криворізької міської територіальної громади, кредитні кошти та інші кошти, не заборонені чинним законодавством</t>
  </si>
  <si>
    <t>250,000**</t>
  </si>
  <si>
    <t>29 659,237**</t>
  </si>
  <si>
    <t>33 818,800**</t>
  </si>
  <si>
    <t>26 281,500**</t>
  </si>
  <si>
    <t>обласний бюджет</t>
  </si>
  <si>
    <t>Бюджет Криворізької міської територіальної громади та інші кошти, не заборонені чинним законодавством</t>
  </si>
  <si>
    <t>бюджет Криворізької міської територіальної громади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</si>
  <si>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</si>
  <si>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державний бюджет,</t>
  </si>
  <si>
    <t>17 552 ,332**</t>
  </si>
  <si>
    <t>51 371,132**</t>
  </si>
  <si>
    <t>15 848,594**</t>
  </si>
  <si>
    <t>42 130,094**</t>
  </si>
  <si>
    <t>79 088,202**</t>
  </si>
  <si>
    <t>30 398,765**</t>
  </si>
  <si>
    <t>124 115,261**</t>
  </si>
  <si>
    <t>159 260,000**</t>
  </si>
  <si>
    <t>480,000**</t>
  </si>
  <si>
    <t>540,000**</t>
  </si>
  <si>
    <t>124 595,261**</t>
  </si>
  <si>
    <t>159 800,000**</t>
  </si>
  <si>
    <t>Реконструкція частини приміщень харчового блоку під рентгенвідділення КП «Криворізька міська лікарня №1» КМР за адресою: площа Визволення, 11, м. Кривий Ріг, Дніпропетровська обл.*</t>
  </si>
  <si>
    <t>70 000,000**</t>
  </si>
  <si>
    <t>70 000,00**</t>
  </si>
  <si>
    <t>Реконструкція частини приміщень пологового будинку  під лікувальні відділення КП «Криворізька міська лікарня №1» КМР за адресою: площа Визволення, 11, м. Кривий Ріг, Дніпропетров-
ська обл.*</t>
  </si>
  <si>
    <t>Реконструкція частини приміщень гінекологічного відділення під лікувальні відділення  КП «Криворізька міська лікарня №1» КМР за адресою: площа Визволення, 11, м. Кривий Ріг, Дніпропетров-
ська обл.*</t>
  </si>
  <si>
    <t>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 вул. Милашенкова та пл.Визволення перейменовано на вул. Вартових Неба та пл. Захисників України відповідно.</t>
  </si>
  <si>
    <t xml:space="preserve">В.о. керуючої справами виконкому - 
заступник міського голови    </t>
  </si>
  <si>
    <t>Надія ПОДОПЛЄЛОВА</t>
  </si>
  <si>
    <t>Відділи, управління, інші виконавчі органи міської ради, у тому числі за головними розпорядниками:</t>
  </si>
  <si>
    <t>управління капітального будівництва виконкому Криворізької міської ради,</t>
  </si>
  <si>
    <t xml:space="preserve">Комунальне підприємство «Інститут розвитку міста Кривого Рогу» Криворізької міської ради,  </t>
  </si>
  <si>
    <t>1.2. Капітальний ремонт об'єктів благоустрою</t>
  </si>
  <si>
    <t>Строк виконан-ня, роки</t>
  </si>
  <si>
    <t>Загальний обсяг фінансуван-ня, 
тис. грн</t>
  </si>
  <si>
    <t>Об'єкти будівництва споруд, установ і закладів фізичної культури та спорту</t>
  </si>
  <si>
    <t>Нове будівництво та реконструкція спортивних споруд та будівель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</si>
  <si>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</si>
  <si>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6.1. Інші заходи, пов'язані із супроводом реалізації інвестиційних проєктів</t>
  </si>
  <si>
    <t>6.2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</si>
  <si>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8</t>
  </si>
  <si>
    <t>Додаток 2
до рішення виконкому міської ради                                   22.08.2025 №1076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</si>
</sst>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_-* #,##0.00\ _г_р_н_._-;\-* #,##0.00\ _г_р_н_._-;_-* &quot;-&quot;??\ _г_р_н_._-;_-@_-"/>
    <numFmt numFmtId="166" formatCode="#,##0.0"/>
    <numFmt numFmtId="167" formatCode="0.000"/>
    <numFmt numFmtId="168" formatCode="0.0000"/>
  </numFmts>
  <fonts count="3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3" fontId="9" fillId="0" borderId="1">
      <alignment horizontal="center" vertical="top" wrapText="1"/>
    </xf>
    <xf numFmtId="166" fontId="3" fillId="0" borderId="1">
      <alignment horizontal="center" vertical="top" wrapText="1"/>
    </xf>
    <xf numFmtId="165" fontId="8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0" fontId="5" fillId="0" borderId="0" xfId="0" applyFont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164" fontId="13" fillId="2" borderId="6" xfId="0" applyNumberFormat="1" applyFont="1" applyFill="1" applyBorder="1" applyAlignment="1">
      <alignment horizontal="center" vertical="top" wrapText="1"/>
    </xf>
    <xf numFmtId="164" fontId="12" fillId="2" borderId="3" xfId="0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164" fontId="12" fillId="2" borderId="10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164" fontId="12" fillId="2" borderId="1" xfId="0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vertical="top" wrapText="1"/>
    </xf>
    <xf numFmtId="49" fontId="13" fillId="2" borderId="3" xfId="0" applyNumberFormat="1" applyFont="1" applyFill="1" applyBorder="1" applyAlignment="1">
      <alignment vertical="top" wrapText="1"/>
    </xf>
    <xf numFmtId="164" fontId="12" fillId="2" borderId="11" xfId="0" applyNumberFormat="1" applyFont="1" applyFill="1" applyBorder="1" applyAlignment="1">
      <alignment horizontal="center" vertical="top" wrapText="1"/>
    </xf>
    <xf numFmtId="49" fontId="13" fillId="2" borderId="4" xfId="0" applyNumberFormat="1" applyFont="1" applyFill="1" applyBorder="1" applyAlignment="1">
      <alignment vertical="top" wrapText="1"/>
    </xf>
    <xf numFmtId="0" fontId="15" fillId="2" borderId="8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vertical="top" wrapText="1"/>
    </xf>
    <xf numFmtId="49" fontId="13" fillId="2" borderId="7" xfId="0" applyNumberFormat="1" applyFont="1" applyFill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center"/>
    </xf>
    <xf numFmtId="0" fontId="17" fillId="0" borderId="0" xfId="0" applyFont="1" applyFill="1"/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2" fillId="0" borderId="0" xfId="0" applyFont="1" applyFill="1" applyAlignment="1">
      <alignment horizontal="left"/>
    </xf>
    <xf numFmtId="0" fontId="11" fillId="0" borderId="3" xfId="0" applyFont="1" applyBorder="1"/>
    <xf numFmtId="49" fontId="13" fillId="2" borderId="2" xfId="0" applyNumberFormat="1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164" fontId="12" fillId="2" borderId="13" xfId="0" applyNumberFormat="1" applyFont="1" applyFill="1" applyBorder="1" applyAlignment="1">
      <alignment horizontal="center" vertical="top" wrapText="1"/>
    </xf>
    <xf numFmtId="0" fontId="12" fillId="2" borderId="10" xfId="0" applyNumberFormat="1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top" wrapText="1"/>
    </xf>
    <xf numFmtId="2" fontId="12" fillId="2" borderId="4" xfId="0" applyNumberFormat="1" applyFont="1" applyFill="1" applyBorder="1" applyAlignment="1">
      <alignment horizontal="center" vertical="top" wrapText="1"/>
    </xf>
    <xf numFmtId="0" fontId="12" fillId="2" borderId="6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13" fillId="2" borderId="6" xfId="0" applyNumberFormat="1" applyFont="1" applyFill="1" applyBorder="1" applyAlignment="1">
      <alignment horizontal="center" vertical="top" wrapText="1"/>
    </xf>
    <xf numFmtId="4" fontId="13" fillId="2" borderId="6" xfId="0" applyNumberFormat="1" applyFont="1" applyFill="1" applyBorder="1" applyAlignment="1">
      <alignment horizontal="center" vertical="top" wrapText="1"/>
    </xf>
    <xf numFmtId="0" fontId="12" fillId="2" borderId="4" xfId="0" applyNumberFormat="1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left" vertical="top" wrapText="1"/>
    </xf>
    <xf numFmtId="164" fontId="24" fillId="0" borderId="0" xfId="0" applyNumberFormat="1" applyFont="1"/>
    <xf numFmtId="0" fontId="25" fillId="0" borderId="0" xfId="0" applyFont="1"/>
    <xf numFmtId="164" fontId="12" fillId="2" borderId="0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164" fontId="26" fillId="0" borderId="0" xfId="0" applyNumberFormat="1" applyFont="1"/>
    <xf numFmtId="164" fontId="12" fillId="2" borderId="6" xfId="0" applyNumberFormat="1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164" fontId="12" fillId="2" borderId="4" xfId="0" applyNumberFormat="1" applyFont="1" applyFill="1" applyBorder="1" applyAlignment="1">
      <alignment horizontal="center" vertical="top" wrapText="1"/>
    </xf>
    <xf numFmtId="49" fontId="13" fillId="2" borderId="11" xfId="0" applyNumberFormat="1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164" fontId="13" fillId="2" borderId="10" xfId="0" applyNumberFormat="1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49" fontId="13" fillId="2" borderId="12" xfId="0" applyNumberFormat="1" applyFont="1" applyFill="1" applyBorder="1" applyAlignment="1">
      <alignment vertical="top" wrapText="1"/>
    </xf>
    <xf numFmtId="167" fontId="12" fillId="2" borderId="1" xfId="0" applyNumberFormat="1" applyFont="1" applyFill="1" applyBorder="1" applyAlignment="1">
      <alignment horizontal="center" vertical="top" wrapText="1"/>
    </xf>
    <xf numFmtId="164" fontId="25" fillId="0" borderId="0" xfId="0" applyNumberFormat="1" applyFont="1"/>
    <xf numFmtId="0" fontId="13" fillId="2" borderId="4" xfId="0" applyFont="1" applyFill="1" applyBorder="1" applyAlignment="1">
      <alignment horizontal="left" vertical="top" wrapText="1"/>
    </xf>
    <xf numFmtId="164" fontId="13" fillId="2" borderId="13" xfId="0" applyNumberFormat="1" applyFont="1" applyFill="1" applyBorder="1" applyAlignment="1">
      <alignment horizontal="center" vertical="top" wrapText="1"/>
    </xf>
    <xf numFmtId="164" fontId="27" fillId="0" borderId="0" xfId="0" applyNumberFormat="1" applyFont="1"/>
    <xf numFmtId="164" fontId="12" fillId="2" borderId="2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left" vertical="top" wrapText="1"/>
    </xf>
    <xf numFmtId="164" fontId="13" fillId="2" borderId="4" xfId="0" applyNumberFormat="1" applyFont="1" applyFill="1" applyBorder="1" applyAlignment="1">
      <alignment horizontal="center" vertical="top" wrapText="1"/>
    </xf>
    <xf numFmtId="0" fontId="15" fillId="2" borderId="14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vertical="top" wrapText="1"/>
    </xf>
    <xf numFmtId="0" fontId="13" fillId="2" borderId="8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7" fontId="12" fillId="2" borderId="4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28" fillId="0" borderId="0" xfId="0" applyFont="1"/>
    <xf numFmtId="164" fontId="29" fillId="0" borderId="0" xfId="0" applyNumberFormat="1" applyFont="1"/>
    <xf numFmtId="164" fontId="12" fillId="2" borderId="9" xfId="0" applyNumberFormat="1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vertical="top" wrapText="1"/>
    </xf>
    <xf numFmtId="168" fontId="31" fillId="0" borderId="0" xfId="0" applyNumberFormat="1" applyFont="1"/>
    <xf numFmtId="0" fontId="13" fillId="2" borderId="1" xfId="0" applyNumberFormat="1" applyFont="1" applyFill="1" applyBorder="1" applyAlignment="1">
      <alignment horizontal="center" vertical="top" wrapText="1"/>
    </xf>
    <xf numFmtId="3" fontId="13" fillId="2" borderId="1" xfId="0" applyNumberFormat="1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2" fillId="2" borderId="2" xfId="0" applyFont="1" applyFill="1" applyBorder="1" applyAlignment="1">
      <alignment horizontal="left" vertical="top" wrapText="1"/>
    </xf>
    <xf numFmtId="49" fontId="13" fillId="2" borderId="0" xfId="0" applyNumberFormat="1" applyFont="1" applyFill="1" applyBorder="1" applyAlignment="1">
      <alignment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 wrapText="1"/>
    </xf>
    <xf numFmtId="49" fontId="13" fillId="2" borderId="9" xfId="0" applyNumberFormat="1" applyFont="1" applyFill="1" applyBorder="1" applyAlignment="1">
      <alignment vertical="top" wrapText="1"/>
    </xf>
    <xf numFmtId="49" fontId="13" fillId="2" borderId="8" xfId="0" applyNumberFormat="1" applyFont="1" applyFill="1" applyBorder="1" applyAlignment="1">
      <alignment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164" fontId="12" fillId="2" borderId="3" xfId="0" applyNumberFormat="1" applyFont="1" applyFill="1" applyBorder="1" applyAlignment="1">
      <alignment vertical="top" wrapText="1"/>
    </xf>
    <xf numFmtId="164" fontId="12" fillId="2" borderId="4" xfId="0" applyNumberFormat="1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wrapText="1"/>
    </xf>
    <xf numFmtId="0" fontId="13" fillId="2" borderId="14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4" fontId="0" fillId="0" borderId="0" xfId="0" applyNumberFormat="1"/>
    <xf numFmtId="0" fontId="11" fillId="0" borderId="4" xfId="0" applyFont="1" applyBorder="1"/>
    <xf numFmtId="4" fontId="12" fillId="2" borderId="4" xfId="0" applyNumberFormat="1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29" fillId="0" borderId="0" xfId="0" applyNumberFormat="1" applyFont="1" applyAlignment="1">
      <alignment horizontal="center" wrapText="1"/>
    </xf>
    <xf numFmtId="0" fontId="13" fillId="2" borderId="5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wrapText="1"/>
    </xf>
    <xf numFmtId="0" fontId="13" fillId="2" borderId="5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16" fillId="2" borderId="11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0" fontId="16" fillId="2" borderId="15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 vertical="top" wrapText="1"/>
    </xf>
    <xf numFmtId="0" fontId="33" fillId="2" borderId="2" xfId="0" applyFont="1" applyFill="1" applyBorder="1" applyAlignment="1">
      <alignment horizontal="center" vertical="top" wrapText="1"/>
    </xf>
    <xf numFmtId="0" fontId="33" fillId="2" borderId="3" xfId="0" applyFont="1" applyFill="1" applyBorder="1" applyAlignment="1">
      <alignment horizontal="center" vertical="top" wrapText="1"/>
    </xf>
    <xf numFmtId="0" fontId="31" fillId="2" borderId="4" xfId="0" applyFont="1" applyFill="1" applyBorder="1" applyAlignment="1">
      <alignment horizontal="center" vertical="top" wrapText="1"/>
    </xf>
    <xf numFmtId="0" fontId="34" fillId="2" borderId="3" xfId="0" applyFont="1" applyFill="1" applyBorder="1" applyAlignment="1">
      <alignment vertical="top" wrapText="1"/>
    </xf>
    <xf numFmtId="0" fontId="31" fillId="2" borderId="4" xfId="0" applyFont="1" applyFill="1" applyBorder="1" applyAlignment="1">
      <alignment vertical="top"/>
    </xf>
    <xf numFmtId="0" fontId="34" fillId="2" borderId="3" xfId="0" applyFont="1" applyFill="1" applyBorder="1" applyAlignment="1">
      <alignment vertical="top"/>
    </xf>
    <xf numFmtId="0" fontId="29" fillId="0" borderId="0" xfId="0" applyNumberFormat="1" applyFont="1" applyAlignment="1">
      <alignment horizontal="center" wrapText="1"/>
    </xf>
    <xf numFmtId="164" fontId="26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164" fontId="12" fillId="2" borderId="3" xfId="0" applyNumberFormat="1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30" fillId="0" borderId="0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31" fillId="2" borderId="4" xfId="0" applyFont="1" applyFill="1" applyBorder="1" applyAlignment="1">
      <alignment vertical="top" wrapText="1"/>
    </xf>
    <xf numFmtId="0" fontId="33" fillId="2" borderId="5" xfId="0" applyFont="1" applyFill="1" applyBorder="1" applyAlignment="1">
      <alignment horizontal="center" vertical="top" wrapText="1"/>
    </xf>
    <xf numFmtId="0" fontId="31" fillId="2" borderId="8" xfId="0" applyFont="1" applyFill="1" applyBorder="1" applyAlignment="1">
      <alignment horizontal="center" vertical="top" wrapText="1"/>
    </xf>
    <xf numFmtId="0" fontId="31" fillId="2" borderId="6" xfId="0" applyFont="1" applyFill="1" applyBorder="1" applyAlignment="1">
      <alignment horizontal="center" vertical="top" wrapText="1"/>
    </xf>
    <xf numFmtId="0" fontId="2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1055;&#1056;&#1054;&#1043;&#1056;&#1040;&#1052;&#1040;\2024\&#1040;&#1082;&#1090;&#1091;&#1072;&#1083;&#1100;&#1085;&#1072;%20&#1074;&#1077;&#1088;&#1089;&#1110;&#1103;\2019-2027\&#1044;&#1086;&#1076;&#1072;&#1090;&#1086;&#1082;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4">
          <cell r="C34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    </cell>
        </row>
        <row r="35">
          <cell r="C35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view="pageBreakPreview" topLeftCell="A3" zoomScaleNormal="100" zoomScaleSheetLayoutView="100" workbookViewId="0">
      <selection activeCell="A7" sqref="A7:J7"/>
    </sheetView>
  </sheetViews>
  <sheetFormatPr defaultRowHeight="15" x14ac:dyDescent="0.25"/>
  <cols>
    <col min="1" max="1" width="3.5703125" customWidth="1"/>
    <col min="2" max="2" width="29.42578125" customWidth="1"/>
    <col min="3" max="3" width="49.71093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5.42578125" customWidth="1"/>
    <col min="9" max="9" width="15.28515625" customWidth="1"/>
    <col min="10" max="10" width="15.42578125" customWidth="1"/>
    <col min="11" max="11" width="16.42578125" bestFit="1" customWidth="1"/>
    <col min="12" max="12" width="30.5703125" customWidth="1"/>
    <col min="13" max="13" width="14.42578125" customWidth="1"/>
    <col min="14" max="14" width="13.7109375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83" t="s">
        <v>14</v>
      </c>
      <c r="J1" s="183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57" customHeight="1" x14ac:dyDescent="0.25">
      <c r="A3" s="1"/>
      <c r="B3" s="1"/>
      <c r="C3" s="7"/>
      <c r="D3" s="7"/>
      <c r="E3" s="7"/>
      <c r="F3" s="7"/>
      <c r="G3" s="189" t="s">
        <v>105</v>
      </c>
      <c r="H3" s="189"/>
      <c r="I3" s="189"/>
      <c r="J3" s="189"/>
    </row>
    <row r="4" spans="1:10" ht="18" customHeight="1" x14ac:dyDescent="0.25">
      <c r="A4" s="1"/>
      <c r="B4" s="1"/>
      <c r="C4" s="7"/>
      <c r="D4" s="7"/>
      <c r="E4" s="7"/>
      <c r="F4" s="7"/>
      <c r="G4" s="189"/>
      <c r="H4" s="189"/>
      <c r="I4" s="189"/>
      <c r="J4" s="189"/>
    </row>
    <row r="5" spans="1:10" ht="71.25" customHeight="1" x14ac:dyDescent="0.5">
      <c r="A5" s="36"/>
      <c r="B5" s="36"/>
      <c r="C5" s="188" t="s">
        <v>17</v>
      </c>
      <c r="D5" s="188"/>
      <c r="E5" s="188"/>
      <c r="F5" s="188"/>
      <c r="G5" s="188"/>
      <c r="H5" s="188"/>
      <c r="I5" s="37"/>
      <c r="J5" s="38"/>
    </row>
    <row r="6" spans="1:10" ht="12.75" customHeight="1" x14ac:dyDescent="0.5">
      <c r="A6" s="36"/>
      <c r="B6" s="36"/>
      <c r="C6" s="39"/>
      <c r="D6" s="40"/>
      <c r="E6" s="40"/>
      <c r="F6" s="40"/>
      <c r="G6" s="40"/>
      <c r="H6" s="40"/>
      <c r="I6" s="41"/>
      <c r="J6" s="41"/>
    </row>
    <row r="7" spans="1:10" ht="24" customHeight="1" x14ac:dyDescent="0.25">
      <c r="A7" s="188" t="s">
        <v>0</v>
      </c>
      <c r="B7" s="188"/>
      <c r="C7" s="188"/>
      <c r="D7" s="188"/>
      <c r="E7" s="188"/>
      <c r="F7" s="188"/>
      <c r="G7" s="188"/>
      <c r="H7" s="188"/>
      <c r="I7" s="188"/>
      <c r="J7" s="188"/>
    </row>
    <row r="8" spans="1:10" ht="35.25" customHeight="1" x14ac:dyDescent="0.25">
      <c r="A8" s="188" t="s">
        <v>26</v>
      </c>
      <c r="B8" s="188"/>
      <c r="C8" s="188"/>
      <c r="D8" s="188"/>
      <c r="E8" s="188"/>
      <c r="F8" s="188"/>
      <c r="G8" s="188"/>
      <c r="H8" s="188"/>
      <c r="I8" s="188"/>
      <c r="J8" s="188"/>
    </row>
    <row r="9" spans="1:10" ht="14.2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0" ht="18.75" x14ac:dyDescent="0.25">
      <c r="A10" s="163" t="s">
        <v>11</v>
      </c>
      <c r="B10" s="163" t="s">
        <v>4</v>
      </c>
      <c r="C10" s="163" t="s">
        <v>8</v>
      </c>
      <c r="D10" s="163" t="s">
        <v>97</v>
      </c>
      <c r="E10" s="163" t="s">
        <v>5</v>
      </c>
      <c r="F10" s="163" t="s">
        <v>10</v>
      </c>
      <c r="G10" s="163" t="s">
        <v>98</v>
      </c>
      <c r="H10" s="185" t="s">
        <v>13</v>
      </c>
      <c r="I10" s="186"/>
      <c r="J10" s="187"/>
    </row>
    <row r="11" spans="1:10" ht="15" customHeight="1" x14ac:dyDescent="0.25">
      <c r="A11" s="166"/>
      <c r="B11" s="166"/>
      <c r="C11" s="168"/>
      <c r="D11" s="164"/>
      <c r="E11" s="164"/>
      <c r="F11" s="164"/>
      <c r="G11" s="164"/>
      <c r="H11" s="163" t="s">
        <v>19</v>
      </c>
      <c r="I11" s="163" t="s">
        <v>20</v>
      </c>
      <c r="J11" s="163" t="s">
        <v>21</v>
      </c>
    </row>
    <row r="12" spans="1:10" ht="70.5" customHeight="1" x14ac:dyDescent="0.25">
      <c r="A12" s="184"/>
      <c r="B12" s="167"/>
      <c r="C12" s="167"/>
      <c r="D12" s="165"/>
      <c r="E12" s="165"/>
      <c r="F12" s="165"/>
      <c r="G12" s="184"/>
      <c r="H12" s="165"/>
      <c r="I12" s="165"/>
      <c r="J12" s="165" t="s">
        <v>7</v>
      </c>
    </row>
    <row r="13" spans="1:10" ht="15" customHeight="1" x14ac:dyDescent="0.25">
      <c r="A13" s="10">
        <v>1</v>
      </c>
      <c r="B13" s="11">
        <v>2</v>
      </c>
      <c r="C13" s="11">
        <v>3</v>
      </c>
      <c r="D13" s="12">
        <v>4</v>
      </c>
      <c r="E13" s="12">
        <v>5</v>
      </c>
      <c r="F13" s="12">
        <v>6</v>
      </c>
      <c r="G13" s="10">
        <v>7</v>
      </c>
      <c r="H13" s="12">
        <v>8</v>
      </c>
      <c r="I13" s="12">
        <v>9</v>
      </c>
      <c r="J13" s="12">
        <v>10</v>
      </c>
    </row>
    <row r="14" spans="1:10" ht="69" customHeight="1" x14ac:dyDescent="0.25">
      <c r="A14" s="65">
        <v>1</v>
      </c>
      <c r="B14" s="44" t="s">
        <v>3</v>
      </c>
      <c r="C14" s="13" t="s">
        <v>28</v>
      </c>
      <c r="D14" s="46" t="s">
        <v>18</v>
      </c>
      <c r="E14" s="45" t="s">
        <v>93</v>
      </c>
      <c r="F14" s="26" t="s">
        <v>52</v>
      </c>
      <c r="G14" s="15">
        <f>H14+I14+J14</f>
        <v>50018.974000000002</v>
      </c>
      <c r="H14" s="15">
        <f>H15+H16+H17</f>
        <v>14018.974</v>
      </c>
      <c r="I14" s="15">
        <f t="shared" ref="I14:J14" si="0">I15+I16+I17</f>
        <v>16000</v>
      </c>
      <c r="J14" s="15">
        <f t="shared" si="0"/>
        <v>20000</v>
      </c>
    </row>
    <row r="15" spans="1:10" ht="221.25" customHeight="1" x14ac:dyDescent="0.25">
      <c r="A15" s="71"/>
      <c r="B15" s="42"/>
      <c r="C15" s="25" t="s">
        <v>24</v>
      </c>
      <c r="D15" s="27"/>
      <c r="E15" s="29" t="s">
        <v>94</v>
      </c>
      <c r="F15" s="90"/>
      <c r="G15" s="47">
        <f t="shared" ref="G15:G19" si="1">H15+I15+J15</f>
        <v>10800</v>
      </c>
      <c r="H15" s="61">
        <v>10800</v>
      </c>
      <c r="I15" s="23">
        <v>0</v>
      </c>
      <c r="J15" s="16">
        <v>0</v>
      </c>
    </row>
    <row r="16" spans="1:10" ht="66" customHeight="1" x14ac:dyDescent="0.25">
      <c r="A16" s="71"/>
      <c r="B16" s="42"/>
      <c r="C16" s="25" t="s">
        <v>27</v>
      </c>
      <c r="D16" s="53"/>
      <c r="E16" s="27" t="s">
        <v>95</v>
      </c>
      <c r="F16" s="90"/>
      <c r="G16" s="64">
        <f t="shared" si="1"/>
        <v>38500</v>
      </c>
      <c r="H16" s="20">
        <v>2500</v>
      </c>
      <c r="I16" s="20">
        <v>16000</v>
      </c>
      <c r="J16" s="20">
        <v>20000</v>
      </c>
    </row>
    <row r="17" spans="1:17" ht="94.5" customHeight="1" x14ac:dyDescent="0.25">
      <c r="A17" s="77"/>
      <c r="B17" s="128"/>
      <c r="C17" s="86" t="s">
        <v>55</v>
      </c>
      <c r="D17" s="87"/>
      <c r="E17" s="31" t="s">
        <v>36</v>
      </c>
      <c r="F17" s="62"/>
      <c r="G17" s="18">
        <f t="shared" si="1"/>
        <v>718.97400000000005</v>
      </c>
      <c r="H17" s="70">
        <v>718.97400000000005</v>
      </c>
      <c r="I17" s="70">
        <v>0</v>
      </c>
      <c r="J17" s="70">
        <v>0</v>
      </c>
    </row>
    <row r="18" spans="1:17" ht="54.75" customHeight="1" x14ac:dyDescent="0.25">
      <c r="A18" s="44"/>
      <c r="B18" s="44"/>
      <c r="C18" s="132" t="s">
        <v>96</v>
      </c>
      <c r="D18" s="106" t="s">
        <v>18</v>
      </c>
      <c r="E18" s="32" t="s">
        <v>6</v>
      </c>
      <c r="F18" s="106" t="s">
        <v>12</v>
      </c>
      <c r="G18" s="73">
        <f t="shared" si="1"/>
        <v>119940</v>
      </c>
      <c r="H18" s="85">
        <v>940</v>
      </c>
      <c r="I18" s="85">
        <v>119000</v>
      </c>
      <c r="J18" s="85">
        <v>0</v>
      </c>
    </row>
    <row r="19" spans="1:17" ht="15.75" x14ac:dyDescent="0.25">
      <c r="A19" s="151" t="s">
        <v>2</v>
      </c>
      <c r="B19" s="148"/>
      <c r="C19" s="148"/>
      <c r="D19" s="148"/>
      <c r="E19" s="148"/>
      <c r="F19" s="150"/>
      <c r="G19" s="15">
        <f t="shared" si="1"/>
        <v>169958.97399999999</v>
      </c>
      <c r="H19" s="15">
        <f>H14+H18</f>
        <v>14958.974</v>
      </c>
      <c r="I19" s="15">
        <f t="shared" ref="I19:J19" si="2">I14+I18</f>
        <v>135000</v>
      </c>
      <c r="J19" s="15">
        <f t="shared" si="2"/>
        <v>20000</v>
      </c>
    </row>
    <row r="20" spans="1:17" ht="62.25" customHeight="1" x14ac:dyDescent="0.25">
      <c r="A20" s="65">
        <v>2</v>
      </c>
      <c r="B20" s="33" t="s">
        <v>9</v>
      </c>
      <c r="C20" s="123" t="s">
        <v>22</v>
      </c>
      <c r="D20" s="32" t="s">
        <v>18</v>
      </c>
      <c r="E20" s="32" t="s">
        <v>6</v>
      </c>
      <c r="F20" s="157" t="s">
        <v>63</v>
      </c>
      <c r="G20" s="15">
        <f>G37</f>
        <v>218.25200000000001</v>
      </c>
      <c r="H20" s="14">
        <f>H34+H35+H36</f>
        <v>218.25200000000001</v>
      </c>
      <c r="I20" s="14">
        <f>I34+I35+I36</f>
        <v>0</v>
      </c>
      <c r="J20" s="14">
        <f>J34+J35+J36</f>
        <v>0</v>
      </c>
    </row>
    <row r="21" spans="1:17" ht="85.5" customHeight="1" x14ac:dyDescent="0.25">
      <c r="A21" s="67"/>
      <c r="B21" s="21"/>
      <c r="C21" s="30" t="s">
        <v>38</v>
      </c>
      <c r="D21" s="29"/>
      <c r="E21" s="29"/>
      <c r="F21" s="152"/>
      <c r="G21" s="48" t="s">
        <v>83</v>
      </c>
      <c r="H21" s="57" t="s">
        <v>81</v>
      </c>
      <c r="I21" s="57" t="s">
        <v>79</v>
      </c>
      <c r="J21" s="51">
        <v>0</v>
      </c>
      <c r="Q21" s="8"/>
    </row>
    <row r="22" spans="1:17" ht="86.25" customHeight="1" x14ac:dyDescent="0.25">
      <c r="A22" s="68"/>
      <c r="B22" s="21"/>
      <c r="C22" s="131" t="s">
        <v>37</v>
      </c>
      <c r="D22" s="29"/>
      <c r="E22" s="29"/>
      <c r="F22" s="103"/>
      <c r="G22" s="52" t="s">
        <v>84</v>
      </c>
      <c r="H22" s="49" t="s">
        <v>82</v>
      </c>
      <c r="I22" s="57" t="s">
        <v>80</v>
      </c>
      <c r="J22" s="50">
        <v>0</v>
      </c>
      <c r="Q22" s="8"/>
    </row>
    <row r="23" spans="1:17" ht="36.75" customHeight="1" x14ac:dyDescent="0.25">
      <c r="A23" s="67"/>
      <c r="B23" s="21"/>
      <c r="C23" s="153" t="s">
        <v>57</v>
      </c>
      <c r="D23" s="29"/>
      <c r="E23" s="152"/>
      <c r="F23" s="108" t="s">
        <v>54</v>
      </c>
      <c r="G23" s="52" t="s">
        <v>65</v>
      </c>
      <c r="H23" s="52" t="s">
        <v>65</v>
      </c>
      <c r="I23" s="50">
        <v>0</v>
      </c>
      <c r="J23" s="50">
        <v>0</v>
      </c>
    </row>
    <row r="24" spans="1:17" ht="45.75" customHeight="1" x14ac:dyDescent="0.25">
      <c r="A24" s="67"/>
      <c r="B24" s="21"/>
      <c r="C24" s="154"/>
      <c r="D24" s="29"/>
      <c r="E24" s="152"/>
      <c r="F24" s="108" t="s">
        <v>48</v>
      </c>
      <c r="G24" s="52" t="s">
        <v>64</v>
      </c>
      <c r="H24" s="52" t="s">
        <v>64</v>
      </c>
      <c r="I24" s="51">
        <v>0</v>
      </c>
      <c r="J24" s="51">
        <v>0</v>
      </c>
    </row>
    <row r="25" spans="1:17" ht="25.5" customHeight="1" x14ac:dyDescent="0.25">
      <c r="A25" s="67"/>
      <c r="B25" s="21"/>
      <c r="C25" s="155"/>
      <c r="D25" s="29"/>
      <c r="E25" s="152"/>
      <c r="F25" s="126" t="s">
        <v>49</v>
      </c>
      <c r="G25" s="52" t="s">
        <v>78</v>
      </c>
      <c r="H25" s="52" t="s">
        <v>78</v>
      </c>
      <c r="I25" s="51">
        <v>0</v>
      </c>
      <c r="J25" s="51">
        <v>0</v>
      </c>
    </row>
    <row r="26" spans="1:17" ht="43.5" customHeight="1" x14ac:dyDescent="0.25">
      <c r="A26" s="68"/>
      <c r="B26" s="17"/>
      <c r="C26" s="153" t="s">
        <v>16</v>
      </c>
      <c r="D26" s="29"/>
      <c r="E26" s="17"/>
      <c r="F26" s="108" t="s">
        <v>54</v>
      </c>
      <c r="G26" s="49" t="s">
        <v>74</v>
      </c>
      <c r="H26" s="49" t="s">
        <v>74</v>
      </c>
      <c r="I26" s="94">
        <v>0</v>
      </c>
      <c r="J26" s="94">
        <v>0</v>
      </c>
    </row>
    <row r="27" spans="1:17" ht="46.5" customHeight="1" x14ac:dyDescent="0.25">
      <c r="A27" s="68"/>
      <c r="B27" s="17"/>
      <c r="C27" s="154"/>
      <c r="D27" s="29"/>
      <c r="E27" s="17"/>
      <c r="F27" s="108" t="s">
        <v>48</v>
      </c>
      <c r="G27" s="49" t="s">
        <v>73</v>
      </c>
      <c r="H27" s="49" t="s">
        <v>73</v>
      </c>
      <c r="I27" s="94">
        <v>0</v>
      </c>
      <c r="J27" s="94">
        <v>0</v>
      </c>
    </row>
    <row r="28" spans="1:17" ht="20.25" customHeight="1" x14ac:dyDescent="0.25">
      <c r="A28" s="68"/>
      <c r="B28" s="17"/>
      <c r="C28" s="155"/>
      <c r="D28" s="29"/>
      <c r="E28" s="17"/>
      <c r="F28" s="109" t="s">
        <v>49</v>
      </c>
      <c r="G28" s="48" t="s">
        <v>66</v>
      </c>
      <c r="H28" s="48" t="s">
        <v>66</v>
      </c>
      <c r="I28" s="94">
        <v>0</v>
      </c>
      <c r="J28" s="94">
        <v>0</v>
      </c>
    </row>
    <row r="29" spans="1:17" ht="33.75" customHeight="1" x14ac:dyDescent="0.25">
      <c r="A29" s="68"/>
      <c r="B29" s="17"/>
      <c r="C29" s="154" t="s">
        <v>33</v>
      </c>
      <c r="D29" s="29"/>
      <c r="E29" s="17"/>
      <c r="F29" s="108" t="s">
        <v>54</v>
      </c>
      <c r="G29" s="57" t="s">
        <v>76</v>
      </c>
      <c r="H29" s="57" t="s">
        <v>76</v>
      </c>
      <c r="I29" s="94">
        <v>0</v>
      </c>
      <c r="J29" s="94">
        <v>0</v>
      </c>
    </row>
    <row r="30" spans="1:17" ht="47.25" x14ac:dyDescent="0.25">
      <c r="A30" s="68"/>
      <c r="B30" s="17"/>
      <c r="C30" s="154"/>
      <c r="D30" s="29"/>
      <c r="E30" s="17"/>
      <c r="F30" s="108" t="s">
        <v>48</v>
      </c>
      <c r="G30" s="52" t="s">
        <v>75</v>
      </c>
      <c r="H30" s="52" t="s">
        <v>75</v>
      </c>
      <c r="I30" s="94">
        <v>0</v>
      </c>
      <c r="J30" s="94">
        <v>0</v>
      </c>
    </row>
    <row r="31" spans="1:17" ht="23.25" customHeight="1" x14ac:dyDescent="0.25">
      <c r="A31" s="68"/>
      <c r="B31" s="17"/>
      <c r="C31" s="155"/>
      <c r="D31" s="29"/>
      <c r="E31" s="17"/>
      <c r="F31" s="126" t="s">
        <v>49</v>
      </c>
      <c r="G31" s="49" t="s">
        <v>67</v>
      </c>
      <c r="H31" s="52" t="s">
        <v>67</v>
      </c>
      <c r="I31" s="78">
        <v>0</v>
      </c>
      <c r="J31" s="78">
        <v>0</v>
      </c>
    </row>
    <row r="32" spans="1:17" ht="91.5" customHeight="1" x14ac:dyDescent="0.25">
      <c r="A32" s="72"/>
      <c r="B32" s="80"/>
      <c r="C32" s="84" t="s">
        <v>35</v>
      </c>
      <c r="D32" s="31"/>
      <c r="E32" s="80"/>
      <c r="F32" s="111"/>
      <c r="G32" s="48" t="s">
        <v>86</v>
      </c>
      <c r="H32" s="94">
        <v>0</v>
      </c>
      <c r="I32" s="94">
        <v>0</v>
      </c>
      <c r="J32" s="57" t="s">
        <v>87</v>
      </c>
    </row>
    <row r="33" spans="1:13" ht="87" customHeight="1" x14ac:dyDescent="0.25">
      <c r="A33" s="68"/>
      <c r="B33" s="17"/>
      <c r="C33" s="84" t="s">
        <v>34</v>
      </c>
      <c r="D33" s="29"/>
      <c r="E33" s="67"/>
      <c r="F33" s="17"/>
      <c r="G33" s="48" t="s">
        <v>86</v>
      </c>
      <c r="H33" s="94">
        <v>0</v>
      </c>
      <c r="I33" s="94">
        <v>0</v>
      </c>
      <c r="J33" s="129" t="s">
        <v>87</v>
      </c>
    </row>
    <row r="34" spans="1:13" ht="137.25" customHeight="1" x14ac:dyDescent="0.25">
      <c r="A34" s="68"/>
      <c r="B34" s="17"/>
      <c r="C34" s="69" t="str">
        <f>[1]Лист1!C34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</c>
      <c r="D34" s="29"/>
      <c r="E34" s="67"/>
      <c r="F34" s="17"/>
      <c r="G34" s="64">
        <f>H34+I34+J34</f>
        <v>64.191000000000003</v>
      </c>
      <c r="H34" s="20">
        <v>64.191000000000003</v>
      </c>
      <c r="I34" s="20">
        <v>0</v>
      </c>
      <c r="J34" s="20">
        <v>0</v>
      </c>
    </row>
    <row r="35" spans="1:13" ht="132" customHeight="1" x14ac:dyDescent="0.25">
      <c r="A35" s="68"/>
      <c r="B35" s="17"/>
      <c r="C35" s="30" t="str">
        <f>[1]Лист1!C35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</c>
      <c r="D35" s="29"/>
      <c r="E35" s="67"/>
      <c r="F35" s="17"/>
      <c r="G35" s="18">
        <f t="shared" ref="G35:G36" si="3">H35+I35+J35</f>
        <v>64.191000000000003</v>
      </c>
      <c r="H35" s="70">
        <v>64.191000000000003</v>
      </c>
      <c r="I35" s="70">
        <v>0</v>
      </c>
      <c r="J35" s="70">
        <v>0</v>
      </c>
    </row>
    <row r="36" spans="1:13" ht="141" customHeight="1" x14ac:dyDescent="0.25">
      <c r="A36" s="72"/>
      <c r="B36" s="80"/>
      <c r="C36" s="30" t="s">
        <v>39</v>
      </c>
      <c r="D36" s="31"/>
      <c r="E36" s="66"/>
      <c r="F36" s="80"/>
      <c r="G36" s="64">
        <f t="shared" si="3"/>
        <v>89.87</v>
      </c>
      <c r="H36" s="20">
        <v>89.87</v>
      </c>
      <c r="I36" s="20">
        <v>0</v>
      </c>
      <c r="J36" s="20">
        <v>0</v>
      </c>
    </row>
    <row r="37" spans="1:13" ht="13.5" customHeight="1" x14ac:dyDescent="0.25">
      <c r="A37" s="68"/>
      <c r="B37" s="146" t="s">
        <v>2</v>
      </c>
      <c r="C37" s="147"/>
      <c r="D37" s="54"/>
      <c r="E37" s="27"/>
      <c r="F37" s="90"/>
      <c r="G37" s="73">
        <f>H37+I37+J37</f>
        <v>218.25200000000001</v>
      </c>
      <c r="H37" s="85">
        <f>H20</f>
        <v>218.25200000000001</v>
      </c>
      <c r="I37" s="85">
        <f>I20</f>
        <v>0</v>
      </c>
      <c r="J37" s="85">
        <f>J20</f>
        <v>0</v>
      </c>
    </row>
    <row r="38" spans="1:13" ht="80.25" customHeight="1" x14ac:dyDescent="0.25">
      <c r="A38" s="65">
        <v>3</v>
      </c>
      <c r="B38" s="33" t="s">
        <v>23</v>
      </c>
      <c r="C38" s="89" t="s">
        <v>31</v>
      </c>
      <c r="D38" s="32" t="s">
        <v>18</v>
      </c>
      <c r="E38" s="32" t="s">
        <v>6</v>
      </c>
      <c r="F38" s="157" t="s">
        <v>63</v>
      </c>
      <c r="G38" s="15">
        <f>H38+I38+J38</f>
        <v>277706.549</v>
      </c>
      <c r="H38" s="15">
        <f>H39+H40+H41+H42+H43</f>
        <v>31267.802000000003</v>
      </c>
      <c r="I38" s="15">
        <f>I39+I40+I41+I42+I43</f>
        <v>246438.747</v>
      </c>
      <c r="J38" s="15">
        <f>J39+J40+J41+J42+J43</f>
        <v>0</v>
      </c>
    </row>
    <row r="39" spans="1:13" ht="80.25" customHeight="1" x14ac:dyDescent="0.25">
      <c r="A39" s="67"/>
      <c r="B39" s="21"/>
      <c r="C39" s="93" t="s">
        <v>85</v>
      </c>
      <c r="D39" s="29"/>
      <c r="E39" s="29"/>
      <c r="F39" s="152"/>
      <c r="G39" s="47">
        <f>H39+I39+J39</f>
        <v>17981.294000000002</v>
      </c>
      <c r="H39" s="83">
        <v>17981.294000000002</v>
      </c>
      <c r="I39" s="83">
        <v>0</v>
      </c>
      <c r="J39" s="47">
        <v>0</v>
      </c>
      <c r="L39" s="169"/>
      <c r="M39" s="96"/>
    </row>
    <row r="40" spans="1:13" ht="83.25" customHeight="1" x14ac:dyDescent="0.25">
      <c r="A40" s="66"/>
      <c r="B40" s="19"/>
      <c r="C40" s="30" t="s">
        <v>88</v>
      </c>
      <c r="D40" s="31"/>
      <c r="E40" s="103"/>
      <c r="F40" s="88"/>
      <c r="G40" s="20">
        <f t="shared" ref="G40:G41" si="4">H40+I40+J40</f>
        <v>190646.679</v>
      </c>
      <c r="H40" s="20">
        <v>0</v>
      </c>
      <c r="I40" s="20">
        <v>190646.679</v>
      </c>
      <c r="J40" s="64">
        <v>0</v>
      </c>
      <c r="L40" s="169"/>
      <c r="M40" s="96"/>
    </row>
    <row r="41" spans="1:13" ht="87" customHeight="1" x14ac:dyDescent="0.25">
      <c r="A41" s="67"/>
      <c r="B41" s="21"/>
      <c r="C41" s="134" t="s">
        <v>89</v>
      </c>
      <c r="D41" s="29"/>
      <c r="E41" s="29"/>
      <c r="F41" s="75"/>
      <c r="G41" s="18">
        <f t="shared" si="4"/>
        <v>37992.067999999999</v>
      </c>
      <c r="H41" s="70">
        <v>0</v>
      </c>
      <c r="I41" s="70">
        <v>37992.067999999999</v>
      </c>
      <c r="J41" s="70">
        <v>0</v>
      </c>
      <c r="L41" s="169"/>
      <c r="M41" s="96"/>
    </row>
    <row r="42" spans="1:13" ht="128.25" customHeight="1" x14ac:dyDescent="0.25">
      <c r="A42" s="67"/>
      <c r="B42" s="21"/>
      <c r="C42" s="84" t="s">
        <v>50</v>
      </c>
      <c r="D42" s="29"/>
      <c r="E42" s="29"/>
      <c r="F42" s="125"/>
      <c r="G42" s="18">
        <f t="shared" ref="G42:G44" si="5">H42+I42+J42</f>
        <v>12986.508</v>
      </c>
      <c r="H42" s="18">
        <f>13836.47-349.962-500</f>
        <v>12986.508</v>
      </c>
      <c r="I42" s="18">
        <v>0</v>
      </c>
      <c r="J42" s="18">
        <v>0</v>
      </c>
      <c r="L42" s="169"/>
      <c r="M42" s="96"/>
    </row>
    <row r="43" spans="1:13" ht="141.75" x14ac:dyDescent="0.25">
      <c r="A43" s="67"/>
      <c r="B43" s="21"/>
      <c r="C43" s="133" t="s">
        <v>56</v>
      </c>
      <c r="D43" s="31"/>
      <c r="E43" s="31"/>
      <c r="F43" s="103"/>
      <c r="G43" s="47">
        <f t="shared" si="5"/>
        <v>18100</v>
      </c>
      <c r="H43" s="98">
        <v>300</v>
      </c>
      <c r="I43" s="98">
        <v>17800</v>
      </c>
      <c r="J43" s="98">
        <v>0</v>
      </c>
      <c r="L43" s="169"/>
      <c r="M43" s="96"/>
    </row>
    <row r="44" spans="1:13" ht="108" customHeight="1" x14ac:dyDescent="0.25">
      <c r="A44" s="67"/>
      <c r="B44" s="21"/>
      <c r="C44" s="89" t="s">
        <v>29</v>
      </c>
      <c r="D44" s="31" t="s">
        <v>18</v>
      </c>
      <c r="E44" s="31" t="s">
        <v>6</v>
      </c>
      <c r="F44" s="103" t="s">
        <v>63</v>
      </c>
      <c r="G44" s="14">
        <f t="shared" si="5"/>
        <v>513797.20160000003</v>
      </c>
      <c r="H44" s="14">
        <f>120900-4017.341-649.8914-150</f>
        <v>116082.76760000001</v>
      </c>
      <c r="I44" s="14">
        <v>197714.43400000001</v>
      </c>
      <c r="J44" s="14">
        <v>200000</v>
      </c>
      <c r="L44" s="169"/>
      <c r="M44" s="96"/>
    </row>
    <row r="45" spans="1:13" ht="86.25" customHeight="1" x14ac:dyDescent="0.3">
      <c r="A45" s="66"/>
      <c r="B45" s="19"/>
      <c r="C45" s="135" t="s">
        <v>30</v>
      </c>
      <c r="D45" s="114" t="s">
        <v>18</v>
      </c>
      <c r="E45" s="110" t="s">
        <v>6</v>
      </c>
      <c r="F45" s="124" t="s">
        <v>69</v>
      </c>
      <c r="G45" s="101" t="s">
        <v>58</v>
      </c>
      <c r="H45" s="102" t="s">
        <v>59</v>
      </c>
      <c r="I45" s="56" t="s">
        <v>77</v>
      </c>
      <c r="J45" s="55" t="s">
        <v>60</v>
      </c>
      <c r="K45" s="100"/>
      <c r="L45" s="169"/>
      <c r="M45" s="96"/>
    </row>
    <row r="46" spans="1:13" ht="15.75" x14ac:dyDescent="0.25">
      <c r="A46" s="146" t="s">
        <v>2</v>
      </c>
      <c r="B46" s="147"/>
      <c r="C46" s="148"/>
      <c r="D46" s="149"/>
      <c r="E46" s="149"/>
      <c r="F46" s="150"/>
      <c r="G46" s="15">
        <f t="shared" ref="G46:G52" si="6">H46+I46+J46</f>
        <v>797503.75060000003</v>
      </c>
      <c r="H46" s="15">
        <f>H38+H44</f>
        <v>147350.56960000002</v>
      </c>
      <c r="I46" s="15">
        <f>I38+I44</f>
        <v>444153.18099999998</v>
      </c>
      <c r="J46" s="15">
        <v>206000</v>
      </c>
      <c r="L46" s="169"/>
      <c r="M46" s="96"/>
    </row>
    <row r="47" spans="1:13" ht="54" customHeight="1" x14ac:dyDescent="0.35">
      <c r="A47" s="44">
        <v>4</v>
      </c>
      <c r="B47" s="158" t="s">
        <v>99</v>
      </c>
      <c r="C47" s="142" t="s">
        <v>100</v>
      </c>
      <c r="D47" s="45" t="s">
        <v>18</v>
      </c>
      <c r="E47" s="45" t="s">
        <v>6</v>
      </c>
      <c r="F47" s="26" t="s">
        <v>12</v>
      </c>
      <c r="G47" s="81">
        <f t="shared" si="6"/>
        <v>500</v>
      </c>
      <c r="H47" s="81">
        <f>H48</f>
        <v>0</v>
      </c>
      <c r="I47" s="81">
        <f t="shared" ref="I47:J47" si="7">I48</f>
        <v>0</v>
      </c>
      <c r="J47" s="81">
        <f t="shared" si="7"/>
        <v>500</v>
      </c>
      <c r="L47" s="141"/>
      <c r="M47" s="96"/>
    </row>
    <row r="48" spans="1:13" ht="86.25" customHeight="1" x14ac:dyDescent="0.35">
      <c r="A48" s="74"/>
      <c r="B48" s="159"/>
      <c r="C48" s="139" t="s">
        <v>101</v>
      </c>
      <c r="D48" s="140"/>
      <c r="E48" s="140"/>
      <c r="F48" s="74"/>
      <c r="G48" s="47">
        <f t="shared" si="6"/>
        <v>500</v>
      </c>
      <c r="H48" s="47">
        <v>0</v>
      </c>
      <c r="I48" s="47">
        <v>0</v>
      </c>
      <c r="J48" s="47">
        <v>500</v>
      </c>
      <c r="L48" s="141"/>
      <c r="M48" s="96"/>
    </row>
    <row r="49" spans="1:14" ht="16.5" customHeight="1" x14ac:dyDescent="0.35">
      <c r="A49" s="151" t="s">
        <v>2</v>
      </c>
      <c r="B49" s="148"/>
      <c r="C49" s="30"/>
      <c r="D49" s="137"/>
      <c r="E49" s="137"/>
      <c r="F49" s="138"/>
      <c r="G49" s="15">
        <f t="shared" si="6"/>
        <v>500</v>
      </c>
      <c r="H49" s="15">
        <f>H47</f>
        <v>0</v>
      </c>
      <c r="I49" s="15">
        <f t="shared" ref="I49:J49" si="8">I47</f>
        <v>0</v>
      </c>
      <c r="J49" s="15">
        <f t="shared" si="8"/>
        <v>500</v>
      </c>
      <c r="L49" s="141"/>
      <c r="M49" s="96"/>
    </row>
    <row r="50" spans="1:14" ht="86.25" customHeight="1" x14ac:dyDescent="0.35">
      <c r="A50" s="142">
        <v>5</v>
      </c>
      <c r="B50" s="144" t="s">
        <v>25</v>
      </c>
      <c r="C50" s="142" t="s">
        <v>32</v>
      </c>
      <c r="D50" s="91" t="s">
        <v>18</v>
      </c>
      <c r="E50" s="91" t="s">
        <v>6</v>
      </c>
      <c r="F50" s="145" t="s">
        <v>12</v>
      </c>
      <c r="G50" s="15">
        <f t="shared" si="6"/>
        <v>66816.664000000004</v>
      </c>
      <c r="H50" s="14">
        <f>11000+2000+7000+11000+9608.394-11000+15000+5400</f>
        <v>50008.394</v>
      </c>
      <c r="I50" s="14">
        <v>16808.27</v>
      </c>
      <c r="J50" s="14">
        <v>0</v>
      </c>
      <c r="L50" s="96"/>
      <c r="M50" s="97"/>
    </row>
    <row r="51" spans="1:14" ht="18" customHeight="1" x14ac:dyDescent="0.35">
      <c r="A51" s="151" t="s">
        <v>2</v>
      </c>
      <c r="B51" s="148"/>
      <c r="C51" s="148"/>
      <c r="D51" s="148"/>
      <c r="E51" s="148"/>
      <c r="F51" s="156"/>
      <c r="G51" s="14">
        <f t="shared" si="6"/>
        <v>66816.664000000004</v>
      </c>
      <c r="H51" s="14">
        <f>H50</f>
        <v>50008.394</v>
      </c>
      <c r="I51" s="14">
        <f t="shared" ref="I51:J51" si="9">I50</f>
        <v>16808.27</v>
      </c>
      <c r="J51" s="14">
        <f t="shared" si="9"/>
        <v>0</v>
      </c>
      <c r="M51" s="59"/>
    </row>
    <row r="52" spans="1:14" ht="53.25" customHeight="1" x14ac:dyDescent="0.25">
      <c r="A52" s="34" t="s">
        <v>40</v>
      </c>
      <c r="B52" s="43" t="s">
        <v>1</v>
      </c>
      <c r="C52" s="113" t="s">
        <v>102</v>
      </c>
      <c r="D52" s="91" t="s">
        <v>18</v>
      </c>
      <c r="E52" s="58" t="s">
        <v>6</v>
      </c>
      <c r="F52" s="28" t="s">
        <v>12</v>
      </c>
      <c r="G52" s="15">
        <f t="shared" si="6"/>
        <v>1684.7033999999999</v>
      </c>
      <c r="H52" s="14">
        <f>136.85+100+49.962+649.8914+150</f>
        <v>1086.7033999999999</v>
      </c>
      <c r="I52" s="14">
        <f>99+200</f>
        <v>299</v>
      </c>
      <c r="J52" s="14">
        <v>299</v>
      </c>
      <c r="M52" s="8"/>
      <c r="N52" s="8"/>
    </row>
    <row r="53" spans="1:14" ht="80.25" customHeight="1" x14ac:dyDescent="0.25">
      <c r="A53" s="77"/>
      <c r="B53" s="24"/>
      <c r="C53" s="112" t="s">
        <v>103</v>
      </c>
      <c r="D53" s="90" t="s">
        <v>18</v>
      </c>
      <c r="E53" s="92" t="s">
        <v>51</v>
      </c>
      <c r="F53" s="92" t="s">
        <v>12</v>
      </c>
      <c r="G53" s="73">
        <f t="shared" ref="G53" si="10">H53+I53+J53</f>
        <v>176.35272000000001</v>
      </c>
      <c r="H53" s="85">
        <v>54.5</v>
      </c>
      <c r="I53" s="85">
        <v>59.18047</v>
      </c>
      <c r="J53" s="85">
        <v>62.672249999999998</v>
      </c>
      <c r="N53" s="8"/>
    </row>
    <row r="54" spans="1:14" ht="15.75" customHeight="1" x14ac:dyDescent="0.25">
      <c r="A54" s="151" t="s">
        <v>2</v>
      </c>
      <c r="B54" s="148"/>
      <c r="C54" s="148"/>
      <c r="D54" s="148"/>
      <c r="E54" s="148"/>
      <c r="F54" s="156"/>
      <c r="G54" s="15">
        <f>H54+I54+J54</f>
        <v>1861.05612</v>
      </c>
      <c r="H54" s="14">
        <f>H52+H53</f>
        <v>1141.2033999999999</v>
      </c>
      <c r="I54" s="14">
        <f>I52+I53</f>
        <v>358.18047000000001</v>
      </c>
      <c r="J54" s="14">
        <f>J52+J53</f>
        <v>361.67225000000002</v>
      </c>
      <c r="L54" s="60"/>
    </row>
    <row r="55" spans="1:14" ht="49.5" customHeight="1" x14ac:dyDescent="0.25">
      <c r="A55" s="34" t="s">
        <v>45</v>
      </c>
      <c r="B55" s="22" t="s">
        <v>41</v>
      </c>
      <c r="C55" s="99" t="s">
        <v>42</v>
      </c>
      <c r="D55" s="27" t="s">
        <v>18</v>
      </c>
      <c r="E55" s="76" t="s">
        <v>6</v>
      </c>
      <c r="F55" s="75" t="s">
        <v>12</v>
      </c>
      <c r="G55" s="15">
        <f>H55+I55+J55</f>
        <v>365</v>
      </c>
      <c r="H55" s="14">
        <f>H56+H57</f>
        <v>365</v>
      </c>
      <c r="I55" s="14">
        <f t="shared" ref="I55:J55" si="11">I56+I57</f>
        <v>0</v>
      </c>
      <c r="J55" s="14">
        <f t="shared" si="11"/>
        <v>0</v>
      </c>
      <c r="L55" s="60"/>
    </row>
    <row r="56" spans="1:14" ht="102" customHeight="1" x14ac:dyDescent="0.25">
      <c r="A56" s="71"/>
      <c r="B56" s="74"/>
      <c r="C56" s="84" t="s">
        <v>43</v>
      </c>
      <c r="D56" s="27"/>
      <c r="E56" s="76"/>
      <c r="F56" s="75"/>
      <c r="G56" s="64">
        <f t="shared" ref="G56:G57" si="12">H56+I56+J56</f>
        <v>165</v>
      </c>
      <c r="H56" s="20">
        <f>165</f>
        <v>165</v>
      </c>
      <c r="I56" s="20">
        <v>0</v>
      </c>
      <c r="J56" s="20">
        <v>0</v>
      </c>
      <c r="L56" s="60"/>
    </row>
    <row r="57" spans="1:14" ht="99" customHeight="1" x14ac:dyDescent="0.25">
      <c r="A57" s="71"/>
      <c r="B57" s="74"/>
      <c r="C57" s="69" t="s">
        <v>44</v>
      </c>
      <c r="D57" s="53"/>
      <c r="E57" s="76"/>
      <c r="F57" s="75"/>
      <c r="G57" s="64">
        <f t="shared" si="12"/>
        <v>200</v>
      </c>
      <c r="H57" s="20">
        <f>200</f>
        <v>200</v>
      </c>
      <c r="I57" s="20">
        <v>0</v>
      </c>
      <c r="J57" s="20">
        <v>0</v>
      </c>
      <c r="L57" s="79"/>
      <c r="M57" s="8"/>
      <c r="N57" s="8">
        <f>L56+L57</f>
        <v>0</v>
      </c>
    </row>
    <row r="58" spans="1:14" ht="15.75" customHeight="1" x14ac:dyDescent="0.25">
      <c r="A58" s="151" t="s">
        <v>2</v>
      </c>
      <c r="B58" s="148"/>
      <c r="C58" s="148"/>
      <c r="D58" s="148"/>
      <c r="E58" s="148"/>
      <c r="F58" s="156"/>
      <c r="G58" s="15">
        <f>G55</f>
        <v>365</v>
      </c>
      <c r="H58" s="15">
        <f t="shared" ref="H58:J58" si="13">H55</f>
        <v>365</v>
      </c>
      <c r="I58" s="15">
        <f t="shared" si="13"/>
        <v>0</v>
      </c>
      <c r="J58" s="15">
        <f t="shared" si="13"/>
        <v>0</v>
      </c>
      <c r="L58" s="60"/>
      <c r="M58" s="8"/>
    </row>
    <row r="59" spans="1:14" ht="36" customHeight="1" x14ac:dyDescent="0.35">
      <c r="A59" s="71" t="s">
        <v>104</v>
      </c>
      <c r="B59" s="22" t="s">
        <v>46</v>
      </c>
      <c r="C59" s="130" t="s">
        <v>47</v>
      </c>
      <c r="D59" s="53" t="s">
        <v>18</v>
      </c>
      <c r="E59" s="173" t="s">
        <v>6</v>
      </c>
      <c r="F59" s="174" t="s">
        <v>69</v>
      </c>
      <c r="G59" s="15">
        <f>H59+I59+J59</f>
        <v>137940.55599999998</v>
      </c>
      <c r="H59" s="15">
        <f>H60+H61</f>
        <v>136940.55599999998</v>
      </c>
      <c r="I59" s="15">
        <f t="shared" ref="I59:J59" si="14">I60+I61</f>
        <v>1000</v>
      </c>
      <c r="J59" s="15">
        <f t="shared" si="14"/>
        <v>0</v>
      </c>
      <c r="L59" s="82"/>
    </row>
    <row r="60" spans="1:14" ht="54.75" customHeight="1" x14ac:dyDescent="0.35">
      <c r="A60" s="71"/>
      <c r="B60" s="71"/>
      <c r="C60" s="116" t="s">
        <v>71</v>
      </c>
      <c r="D60" s="53"/>
      <c r="E60" s="173"/>
      <c r="F60" s="175"/>
      <c r="G60" s="64">
        <f>H60+I60+J60</f>
        <v>54.15</v>
      </c>
      <c r="H60" s="18">
        <v>54.15</v>
      </c>
      <c r="I60" s="18">
        <v>0</v>
      </c>
      <c r="J60" s="18">
        <v>0</v>
      </c>
      <c r="L60" s="82"/>
    </row>
    <row r="61" spans="1:14" ht="37.5" customHeight="1" x14ac:dyDescent="0.35">
      <c r="A61" s="71"/>
      <c r="B61" s="71"/>
      <c r="C61" s="171" t="s">
        <v>62</v>
      </c>
      <c r="D61" s="53"/>
      <c r="E61" s="119"/>
      <c r="F61" s="114" t="s">
        <v>54</v>
      </c>
      <c r="G61" s="18">
        <f>H61+I61+J61</f>
        <v>137886.40599999999</v>
      </c>
      <c r="H61" s="18">
        <f>H62+H63+H64</f>
        <v>136886.40599999999</v>
      </c>
      <c r="I61" s="18">
        <f t="shared" ref="I61:J61" si="15">I62+I63+I64</f>
        <v>1000</v>
      </c>
      <c r="J61" s="18">
        <f t="shared" si="15"/>
        <v>0</v>
      </c>
      <c r="L61" s="82"/>
    </row>
    <row r="62" spans="1:14" ht="48.75" customHeight="1" x14ac:dyDescent="0.35">
      <c r="A62" s="71"/>
      <c r="B62" s="71"/>
      <c r="C62" s="172"/>
      <c r="D62" s="53"/>
      <c r="E62" s="119"/>
      <c r="F62" s="108" t="s">
        <v>48</v>
      </c>
      <c r="G62" s="18">
        <f t="shared" ref="G62:G64" si="16">H62+I62+J62</f>
        <v>38764.1</v>
      </c>
      <c r="H62" s="20">
        <f>1500+36264.1</f>
        <v>37764.1</v>
      </c>
      <c r="I62" s="20">
        <v>1000</v>
      </c>
      <c r="J62" s="20">
        <v>0</v>
      </c>
      <c r="L62" s="82"/>
    </row>
    <row r="63" spans="1:14" ht="19.5" customHeight="1" x14ac:dyDescent="0.35">
      <c r="A63" s="71"/>
      <c r="B63" s="71"/>
      <c r="C63" s="117"/>
      <c r="D63" s="53"/>
      <c r="E63" s="119"/>
      <c r="F63" s="108" t="s">
        <v>72</v>
      </c>
      <c r="G63" s="18">
        <f t="shared" si="16"/>
        <v>63735.955999999998</v>
      </c>
      <c r="H63" s="20">
        <v>63735.955999999998</v>
      </c>
      <c r="I63" s="20">
        <v>0</v>
      </c>
      <c r="J63" s="20">
        <v>0</v>
      </c>
      <c r="L63" s="82"/>
    </row>
    <row r="64" spans="1:14" ht="23.25" customHeight="1" x14ac:dyDescent="0.35">
      <c r="A64" s="77"/>
      <c r="B64" s="77"/>
      <c r="C64" s="118"/>
      <c r="D64" s="87"/>
      <c r="E64" s="120"/>
      <c r="F64" s="115" t="s">
        <v>68</v>
      </c>
      <c r="G64" s="18">
        <f t="shared" si="16"/>
        <v>35386.35</v>
      </c>
      <c r="H64" s="20">
        <v>35386.35</v>
      </c>
      <c r="I64" s="20">
        <v>0</v>
      </c>
      <c r="J64" s="20">
        <v>0</v>
      </c>
      <c r="L64" s="82"/>
    </row>
    <row r="65" spans="1:21" ht="15.75" customHeight="1" x14ac:dyDescent="0.25">
      <c r="A65" s="151" t="s">
        <v>2</v>
      </c>
      <c r="B65" s="148"/>
      <c r="C65" s="148"/>
      <c r="D65" s="148"/>
      <c r="E65" s="148"/>
      <c r="F65" s="156"/>
      <c r="G65" s="15">
        <f>G59</f>
        <v>137940.55599999998</v>
      </c>
      <c r="H65" s="15">
        <f t="shared" ref="H65:J65" si="17">H59</f>
        <v>136940.55599999998</v>
      </c>
      <c r="I65" s="15">
        <f t="shared" si="17"/>
        <v>1000</v>
      </c>
      <c r="J65" s="15">
        <f t="shared" si="17"/>
        <v>0</v>
      </c>
      <c r="L65" s="60"/>
    </row>
    <row r="66" spans="1:21" ht="16.5" customHeight="1" x14ac:dyDescent="0.25">
      <c r="A66" s="43"/>
      <c r="B66" s="160" t="s">
        <v>15</v>
      </c>
      <c r="C66" s="160"/>
      <c r="D66" s="160"/>
      <c r="E66" s="160"/>
      <c r="F66" s="161"/>
      <c r="G66" s="35">
        <f>H66+I66+J66</f>
        <v>1175164.25272</v>
      </c>
      <c r="H66" s="35">
        <f>H19+H37+H46+H49+H51+H54+H58+H65</f>
        <v>350982.94900000002</v>
      </c>
      <c r="I66" s="35">
        <f t="shared" ref="I66:J66" si="18">I19+I37+I46+I49+I51+I54+I58+I65</f>
        <v>597319.63147000002</v>
      </c>
      <c r="J66" s="35">
        <f t="shared" si="18"/>
        <v>226861.67225</v>
      </c>
      <c r="K66" s="8"/>
      <c r="L66" s="63"/>
      <c r="M66" s="170"/>
      <c r="N66" s="170"/>
    </row>
    <row r="67" spans="1:21" ht="17.25" customHeight="1" x14ac:dyDescent="0.25">
      <c r="A67" s="24"/>
      <c r="B67" s="177" t="s">
        <v>70</v>
      </c>
      <c r="C67" s="178"/>
      <c r="D67" s="178"/>
      <c r="E67" s="178"/>
      <c r="F67" s="179"/>
      <c r="G67" s="18">
        <f>H67+I67+J67</f>
        <v>1076041.9467200001</v>
      </c>
      <c r="H67" s="20">
        <f>H19+H37+H46+H49+H51+H54+H58+H65-H63-H64</f>
        <v>251860.64300000001</v>
      </c>
      <c r="I67" s="20">
        <f t="shared" ref="I67:J67" si="19">I19+I37+I46+I49+I51+I54+I58+I65-I63-I64</f>
        <v>597319.63147000002</v>
      </c>
      <c r="J67" s="20">
        <f t="shared" si="19"/>
        <v>226861.67225</v>
      </c>
      <c r="K67" s="127"/>
      <c r="L67" s="8"/>
    </row>
    <row r="68" spans="1:21" ht="17.25" customHeight="1" x14ac:dyDescent="0.25">
      <c r="A68" s="71"/>
      <c r="B68" s="53" t="s">
        <v>49</v>
      </c>
      <c r="C68" s="122"/>
      <c r="D68" s="122"/>
      <c r="E68" s="122"/>
      <c r="F68" s="143"/>
      <c r="G68" s="18">
        <f t="shared" ref="G68:G69" si="20">H68+I68+J68</f>
        <v>63735.955999999998</v>
      </c>
      <c r="H68" s="70">
        <f>H63</f>
        <v>63735.955999999998</v>
      </c>
      <c r="I68" s="70">
        <f t="shared" ref="I68:J68" si="21">I63</f>
        <v>0</v>
      </c>
      <c r="J68" s="70">
        <f t="shared" si="21"/>
        <v>0</v>
      </c>
      <c r="L68" s="8"/>
    </row>
    <row r="69" spans="1:21" ht="17.25" customHeight="1" x14ac:dyDescent="0.25">
      <c r="A69" s="77"/>
      <c r="B69" s="121" t="s">
        <v>68</v>
      </c>
      <c r="C69" s="104"/>
      <c r="D69" s="104"/>
      <c r="E69" s="104"/>
      <c r="F69" s="105"/>
      <c r="G69" s="18">
        <f t="shared" si="20"/>
        <v>35386.35</v>
      </c>
      <c r="H69" s="20">
        <f>H64</f>
        <v>35386.35</v>
      </c>
      <c r="I69" s="20">
        <f t="shared" ref="I69:J69" si="22">I64</f>
        <v>0</v>
      </c>
      <c r="J69" s="20">
        <f t="shared" si="22"/>
        <v>0</v>
      </c>
      <c r="L69" s="8"/>
    </row>
    <row r="70" spans="1:21" ht="17.25" customHeight="1" x14ac:dyDescent="0.25">
      <c r="A70" s="107"/>
      <c r="B70" s="95"/>
      <c r="C70" s="122"/>
      <c r="D70" s="122"/>
      <c r="E70" s="122"/>
      <c r="F70" s="122"/>
      <c r="G70" s="61"/>
      <c r="H70" s="61"/>
      <c r="I70" s="61"/>
      <c r="J70" s="61"/>
      <c r="L70" s="8"/>
    </row>
    <row r="71" spans="1:21" ht="33.75" customHeight="1" x14ac:dyDescent="0.25">
      <c r="A71" s="162" t="s">
        <v>90</v>
      </c>
      <c r="B71" s="162"/>
      <c r="C71" s="162"/>
      <c r="D71" s="162"/>
      <c r="E71" s="162"/>
      <c r="F71" s="162"/>
      <c r="G71" s="162"/>
      <c r="H71" s="162"/>
      <c r="I71" s="162"/>
      <c r="J71" s="162"/>
      <c r="L71" s="60"/>
    </row>
    <row r="72" spans="1:21" ht="33.75" customHeight="1" x14ac:dyDescent="0.25">
      <c r="A72" s="162" t="s">
        <v>61</v>
      </c>
      <c r="B72" s="162"/>
      <c r="C72" s="162"/>
      <c r="D72" s="162"/>
      <c r="E72" s="162"/>
      <c r="F72" s="162"/>
      <c r="G72" s="162"/>
      <c r="H72" s="162"/>
      <c r="I72" s="162"/>
      <c r="J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ht="65.25" customHeight="1" x14ac:dyDescent="0.25">
      <c r="A73" s="180" t="s">
        <v>53</v>
      </c>
      <c r="B73" s="180"/>
      <c r="C73" s="180"/>
      <c r="D73" s="180"/>
      <c r="E73" s="180"/>
      <c r="F73" s="180"/>
      <c r="G73" s="180"/>
      <c r="H73" s="180"/>
      <c r="I73" s="180"/>
      <c r="J73" s="180"/>
      <c r="L73" s="60"/>
    </row>
    <row r="74" spans="1:21" ht="67.5" customHeight="1" x14ac:dyDescent="0.4">
      <c r="A74" s="136"/>
      <c r="B74" s="181" t="s">
        <v>91</v>
      </c>
      <c r="C74" s="181"/>
      <c r="D74" s="136"/>
      <c r="E74" s="136"/>
      <c r="F74" s="182" t="s">
        <v>92</v>
      </c>
      <c r="G74" s="182"/>
      <c r="H74" s="182"/>
      <c r="I74" s="136"/>
      <c r="J74" s="136"/>
      <c r="K74" s="9"/>
    </row>
    <row r="75" spans="1:21" ht="21" customHeight="1" x14ac:dyDescent="0.25"/>
    <row r="76" spans="1:21" ht="23.25" customHeight="1" x14ac:dyDescent="0.35">
      <c r="A76" s="176"/>
      <c r="B76" s="176"/>
      <c r="C76" s="176"/>
      <c r="D76" s="176"/>
      <c r="E76" s="176"/>
      <c r="F76" s="176"/>
      <c r="G76" s="176"/>
      <c r="H76" s="176"/>
      <c r="I76" s="176"/>
      <c r="J76" s="176"/>
    </row>
  </sheetData>
  <mergeCells count="45">
    <mergeCell ref="I1:J1"/>
    <mergeCell ref="F10:F12"/>
    <mergeCell ref="G10:G12"/>
    <mergeCell ref="H10:J10"/>
    <mergeCell ref="H11:H12"/>
    <mergeCell ref="I11:I12"/>
    <mergeCell ref="J11:J12"/>
    <mergeCell ref="A8:J8"/>
    <mergeCell ref="A7:J7"/>
    <mergeCell ref="C5:H5"/>
    <mergeCell ref="A10:A12"/>
    <mergeCell ref="D10:D12"/>
    <mergeCell ref="G3:J4"/>
    <mergeCell ref="A76:J76"/>
    <mergeCell ref="B67:F67"/>
    <mergeCell ref="A71:J71"/>
    <mergeCell ref="A73:J73"/>
    <mergeCell ref="A72:J72"/>
    <mergeCell ref="B74:C74"/>
    <mergeCell ref="F74:H74"/>
    <mergeCell ref="B66:F66"/>
    <mergeCell ref="L72:U72"/>
    <mergeCell ref="E10:E12"/>
    <mergeCell ref="B10:B12"/>
    <mergeCell ref="C10:C12"/>
    <mergeCell ref="B37:C37"/>
    <mergeCell ref="C26:C28"/>
    <mergeCell ref="C29:C31"/>
    <mergeCell ref="F38:F39"/>
    <mergeCell ref="L39:L46"/>
    <mergeCell ref="M66:N66"/>
    <mergeCell ref="A65:F65"/>
    <mergeCell ref="A51:F51"/>
    <mergeCell ref="C61:C62"/>
    <mergeCell ref="E59:E60"/>
    <mergeCell ref="F59:F60"/>
    <mergeCell ref="A46:F46"/>
    <mergeCell ref="A19:F19"/>
    <mergeCell ref="E23:E25"/>
    <mergeCell ref="C23:C25"/>
    <mergeCell ref="A58:F58"/>
    <mergeCell ref="A54:F54"/>
    <mergeCell ref="F20:F21"/>
    <mergeCell ref="B47:B48"/>
    <mergeCell ref="A49:B49"/>
  </mergeCells>
  <pageMargins left="0.9055118110236221" right="0.31496062992125984" top="0.82677165354330717" bottom="0.74803149606299213" header="0.31496062992125984" footer="0.31496062992125984"/>
  <pageSetup paperSize="9" scale="61" orientation="landscape" r:id="rId1"/>
  <headerFooter differentFirst="1">
    <oddHeader>&amp;C&amp;P&amp;R&amp;"Times New Roman,курсив"&amp;18Продовження додатка 2</oddHeader>
  </headerFooter>
  <rowBreaks count="1" manualBreakCount="1">
    <brk id="6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2025-08-27T09:05:26Z</dcterms:modified>
</cp:coreProperties>
</file>