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g301\Desktop\Виконком_лютий\ПРОЄКТИ\ДССМС\Бюджетна Програма_молодь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Лист1!$A$1:$P$60</definedName>
  </definedNames>
  <calcPr calcId="152511"/>
</workbook>
</file>

<file path=xl/calcChain.xml><?xml version="1.0" encoding="utf-8"?>
<calcChain xmlns="http://schemas.openxmlformats.org/spreadsheetml/2006/main">
  <c r="L46" i="1" l="1"/>
  <c r="L20" i="1" l="1"/>
  <c r="L27" i="1"/>
  <c r="E54" i="1"/>
  <c r="F54" i="1"/>
  <c r="G54" i="1"/>
  <c r="H54" i="1"/>
  <c r="I54" i="1"/>
  <c r="J54" i="1"/>
  <c r="K54" i="1"/>
  <c r="L54" i="1"/>
  <c r="M54" i="1"/>
  <c r="N54" i="1"/>
  <c r="D54" i="1"/>
  <c r="O46" i="1"/>
  <c r="O51" i="1"/>
  <c r="O52" i="1"/>
  <c r="H12" i="1"/>
  <c r="H22" i="1" s="1"/>
  <c r="O14" i="1"/>
  <c r="O15" i="1"/>
  <c r="O16" i="1"/>
  <c r="O19" i="1"/>
  <c r="O20" i="1"/>
  <c r="J22" i="1"/>
  <c r="D22" i="1"/>
  <c r="E22" i="1"/>
  <c r="F22" i="1"/>
  <c r="G22" i="1"/>
  <c r="I22" i="1"/>
  <c r="K22" i="1"/>
  <c r="L22" i="1"/>
  <c r="M22" i="1"/>
  <c r="N22" i="1"/>
  <c r="H24" i="1"/>
  <c r="H29" i="1" s="1"/>
  <c r="O27" i="1"/>
  <c r="D29" i="1"/>
  <c r="E29" i="1"/>
  <c r="F29" i="1"/>
  <c r="G29" i="1"/>
  <c r="I29" i="1"/>
  <c r="J29" i="1"/>
  <c r="K29" i="1"/>
  <c r="L29" i="1"/>
  <c r="M29" i="1"/>
  <c r="N29" i="1"/>
  <c r="O32" i="1"/>
  <c r="O33" i="1"/>
  <c r="D34" i="1"/>
  <c r="E34" i="1"/>
  <c r="F34" i="1"/>
  <c r="G34" i="1"/>
  <c r="H34" i="1"/>
  <c r="I34" i="1"/>
  <c r="J34" i="1"/>
  <c r="K34" i="1"/>
  <c r="L34" i="1"/>
  <c r="M34" i="1"/>
  <c r="N34" i="1"/>
  <c r="O36" i="1"/>
  <c r="O39" i="1"/>
  <c r="H40" i="1"/>
  <c r="O40" i="1" s="1"/>
  <c r="O41" i="1"/>
  <c r="D42" i="1"/>
  <c r="E42" i="1"/>
  <c r="F42" i="1"/>
  <c r="G42" i="1"/>
  <c r="I42" i="1"/>
  <c r="J42" i="1"/>
  <c r="K42" i="1"/>
  <c r="L42" i="1"/>
  <c r="M42" i="1"/>
  <c r="N42" i="1"/>
  <c r="H43" i="1"/>
  <c r="H44" i="1" s="1"/>
  <c r="D44" i="1"/>
  <c r="E44" i="1"/>
  <c r="F44" i="1"/>
  <c r="G44" i="1"/>
  <c r="I44" i="1"/>
  <c r="J44" i="1"/>
  <c r="K44" i="1"/>
  <c r="L44" i="1"/>
  <c r="M44" i="1"/>
  <c r="N44" i="1"/>
  <c r="O44" i="1"/>
  <c r="H47" i="1"/>
  <c r="O47" i="1" s="1"/>
  <c r="O55" i="1"/>
  <c r="D56" i="1"/>
  <c r="E56" i="1"/>
  <c r="F56" i="1"/>
  <c r="G56" i="1"/>
  <c r="H56" i="1"/>
  <c r="I56" i="1"/>
  <c r="J56" i="1"/>
  <c r="K56" i="1"/>
  <c r="L56" i="1"/>
  <c r="N56" i="1"/>
  <c r="O54" i="1" l="1"/>
  <c r="O34" i="1"/>
  <c r="H42" i="1"/>
  <c r="O12" i="1"/>
  <c r="O42" i="1"/>
  <c r="O24" i="1"/>
  <c r="L58" i="1"/>
  <c r="O29" i="1"/>
  <c r="D58" i="1"/>
  <c r="O56" i="1"/>
  <c r="O53" i="1"/>
  <c r="E58" i="1"/>
  <c r="J58" i="1"/>
  <c r="N58" i="1"/>
  <c r="K58" i="1"/>
  <c r="I58" i="1"/>
  <c r="H58" i="1"/>
  <c r="M58" i="1"/>
  <c r="G58" i="1"/>
  <c r="F58" i="1"/>
  <c r="O22" i="1"/>
  <c r="O58" i="1" l="1"/>
</calcChain>
</file>

<file path=xl/sharedStrings.xml><?xml version="1.0" encoding="utf-8"?>
<sst xmlns="http://schemas.openxmlformats.org/spreadsheetml/2006/main" count="120" uniqueCount="97">
  <si>
    <t>Перелік завдань і заходів Програми</t>
  </si>
  <si>
    <t>Назва напряму діяльності (пріоритетні завдання)</t>
  </si>
  <si>
    <t>Усього</t>
  </si>
  <si>
    <t>Очікувані результати</t>
  </si>
  <si>
    <t>Розділ 1. Заходи державної політики з питань молоді</t>
  </si>
  <si>
    <t>Усього за розділом 1</t>
  </si>
  <si>
    <t>У межах коштів, передбачених відповідною субвенцією</t>
  </si>
  <si>
    <t>Розділ 2. Заходи державної політики з питань сім'ї</t>
  </si>
  <si>
    <t>Усього за розділом 2</t>
  </si>
  <si>
    <t>Усього за розділом 3</t>
  </si>
  <si>
    <t>Розділ 4. Заходи для дітей</t>
  </si>
  <si>
    <t>Усього за розділом 4</t>
  </si>
  <si>
    <t xml:space="preserve">Розділ 5. Інші видатки
</t>
  </si>
  <si>
    <t>Усього за розділом 5</t>
  </si>
  <si>
    <t>Усього за розділом 6</t>
  </si>
  <si>
    <t>Усього за розділом 7</t>
  </si>
  <si>
    <t>Підтримка молоді, дітей та сімей</t>
  </si>
  <si>
    <t>Забезпечення змістовного дозвілля молоді</t>
  </si>
  <si>
    <t>Нагородження обдарованої молоді відзнакою Криворізького міського голови</t>
  </si>
  <si>
    <t>1.2. Підтримка обдарованої молоді</t>
  </si>
  <si>
    <t xml:space="preserve">2.2. Надання комплексної допомоги особам, які постраждали від насильства в сім’ї
</t>
  </si>
  <si>
    <t>4.3. Підтримка обдарованих дітей</t>
  </si>
  <si>
    <t xml:space="preserve">Реалізація політики щодо забезпечення рівних прав та можливостей жінок і  чоловіків, соціального та правового захисту жінок у місті
</t>
  </si>
  <si>
    <t>Відзначення обдарованої молоді</t>
  </si>
  <si>
    <t>Відзначення талановитої та обдарованої молоді</t>
  </si>
  <si>
    <t xml:space="preserve">3.1.Проведення міських заходів з питань гендерної рівності, попередження торгівлі людьми 
</t>
  </si>
  <si>
    <t>Зменшення кількості випадків насильства в сім'ях</t>
  </si>
  <si>
    <t xml:space="preserve">Здійснення заходів, спрямованих на збільшення кількості дітей, забезпечених відпочинком і оздоровленням
</t>
  </si>
  <si>
    <t>Підтримка дітей пільгових категорій</t>
  </si>
  <si>
    <t>Розділ 3. Заходи, спрямовані на поліпшення становища жінок у місті</t>
  </si>
  <si>
    <t>2.1. Забезпечення сприятливих умов для всебічного розвитку сім'ї та її членів, найповнішої реалізації сім'єю своїх функцій і поліпшення її життєвого рівня, підвищення ролі сім'ї як основи суспільства</t>
  </si>
  <si>
    <t>4.1.1. Організація перевезення дітей у дитячі заклади оздоровлення та відпочинку</t>
  </si>
  <si>
    <t>4.2. Підтримка дітей пільгових категорій</t>
  </si>
  <si>
    <t>Відзначення обдарованих дітей</t>
  </si>
  <si>
    <t>Нагородження обдарованих дітей відзнакою Криворізького міського голови</t>
  </si>
  <si>
    <t>Проведення заходів  виконавчими комітетами  районних у місті рад</t>
  </si>
  <si>
    <t>3.2. Участь жінок міста в міжнародних, всеукраїнських, обласних, міських заходах, акціях, конкурсах (Міжнародний жіночий день,  День матері)</t>
  </si>
  <si>
    <t>1.1.2.Сприяння діяльності органів  студентського самоврядування (за рахунок коштів обласного бюджету)</t>
  </si>
  <si>
    <t>2.2.1.Утримання Комунального закладу «Кризовий центр для жінок, постраждалих від насильства в сім’ї, «З надією в майбутнє» Криворізької міської ради»</t>
  </si>
  <si>
    <t>Орієнтовні обсяги видатків, тис. грн</t>
  </si>
  <si>
    <t>1.1.3. Фінансування проєктів-переможців конкурсу місцевого розвитку «Громадський бюджет» у відповідних роках</t>
  </si>
  <si>
    <t>0,0</t>
  </si>
  <si>
    <t>1.3. Підтримка відмінників навчання закладів вищої освіти  I-IV рівнів акредитації,  учнів закладів професійної (професійно-технічної) освіти  та молодих науковців віком до 35 років</t>
  </si>
  <si>
    <t>Розділ 8. Надання субвенції з бюджету Криворізької міської територіальної громади бюджетам районів у місті Кривий Ріг на виконання доручень виборців депутатами обласної ради за рахунок відповідної субвенції з обласного бюджету</t>
  </si>
  <si>
    <t>1.4. Надання субвенції з бюджету Криворізької міської територіальної громади бюджетам районів у місті на фінансування проєктів-переможців конкурсу місцевого розвитку «Громадський бюджет»</t>
  </si>
  <si>
    <t>Підтримка осіб, які постраждали від насильства в сім’ї</t>
  </si>
  <si>
    <t xml:space="preserve">Проведення для сімей різних категорій міських акцій та їх участь у міжнародних, всеукраїнських, обласних акціях, конкурсах, фестивалях, виставках, форумах і заходах, спрямованих на відзначення та підтримку сімей </t>
  </si>
  <si>
    <t xml:space="preserve">Соціальна підтримка дітей пільгових категорій </t>
  </si>
  <si>
    <t xml:space="preserve">4.1.2. Виділення путівок дітям з інвалідністю в заклади оздоровлення та відпочинку
</t>
  </si>
  <si>
    <t xml:space="preserve">Розділ 7. Надання та обслуговування  пільгового довгострокового кредиту на придбання житла </t>
  </si>
  <si>
    <t>Олена ШОВГЕЛЯ</t>
  </si>
  <si>
    <t>Призначення іменних стипендій       ім.Г.І.Гутовського, О.М.Поля, В.Ф.Бизова, В.М.Гурова, І.М.Дерусової</t>
  </si>
  <si>
    <t>1.1.1. Проведення та участь молоді міста в міжнародних, всеукраїнських обласних, міських форумах, семінарах, акціях, конференціях, конкурсах, змаганнях, «круглих столах», нарадах та інших заходах; сприяння діяльності органів  студентського самоврядування, громадських організацій, підготовка молодіжних лідерів місцевого самоврядування; організація заходів з національно-патріотичного виховання молоді (за рахунок коштів бюджету Криворізької міської територіальної громади).</t>
  </si>
  <si>
    <t>Підтримка талановитої та обдарованої молоді, забезпечення змістовного дозвілля молоді; підвищення рівня національної свідомості молоді, формування в молоді  почуття патріотизму й духовності</t>
  </si>
  <si>
    <t>У межах коштів відповідно до вимог законодавства</t>
  </si>
  <si>
    <t>Підтримка молодих сімей і молоді, збільшення кількості молодих сімей та молоді, забезпечених житлом</t>
  </si>
  <si>
    <t>Залучення жінок до громадської діяльності</t>
  </si>
  <si>
    <t>Перелік заходів Програми</t>
  </si>
  <si>
    <t>РАЗОМ  ЗА ПРОГРАМОЮ:</t>
  </si>
  <si>
    <t xml:space="preserve">                                                                  За роками:</t>
  </si>
  <si>
    <t>2.2.2.Поліпшення матеріально-технічної бази  Комунального закладу «Кризовий центр для жінок, постраждалих від насильства в сім’ї, «З надією в майбутнє» Криворізької міської ради»</t>
  </si>
  <si>
    <r>
      <t>4.1. Створення умов для забезпечення прав дітей</t>
    </r>
    <r>
      <rPr>
        <i/>
        <sz val="18"/>
        <color theme="1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>на оздоровлення та відпочинок, у тому числі тих, які виховуються в сім’ях, що не спроможні або не бажають виконувати виховні функції</t>
    </r>
  </si>
  <si>
    <t>Проведення міських акцій, заходів для дітей з інвалідністю, дітей, батьки яких загинули в зоні проведення антитерористичної операції на сході України та операції об'єднаних сил у Донецькій, Луганських областях,  унаслідок військової агресії Російської Федерації проти України, дітей з багатодітних сімей та сімей, що опинилися в складних життєвих обставинах</t>
  </si>
  <si>
    <t>Продовження додатка 2</t>
  </si>
  <si>
    <t>Популяризація сімейних цінностей; підтримка талановитих творчих сімей; соціальна підтримка дітей із сімей пільгових категорій</t>
  </si>
  <si>
    <t>Програма реалізації державної та місцевої політики поліпшення                                                                                                            
  становища дітей, молоді, жінок і сім’ї у м. Кривому Розі на 2017–2027 роки</t>
  </si>
  <si>
    <t>Підтримка молодіжних ініціатив та проєктів</t>
  </si>
  <si>
    <t>до рішення виконкому міської ради</t>
  </si>
  <si>
    <t xml:space="preserve">                                                               Додаток 2</t>
  </si>
  <si>
    <t>Додаток 2</t>
  </si>
  <si>
    <t>1.5.1. Вирішення питань соціального становлення та розвитку молоді, залучення її до реалізації молодіжної політики в місті</t>
  </si>
  <si>
    <t>1.5. Забезпечення діяльності Комунальної установи  «Криворізький молодіжний центр» Криворізької міської ради</t>
  </si>
  <si>
    <t>Інформування про заходи  в житті міста, департаменту у справах сім’ї, молоді та спорту виконкому Криворізької міської ради, послуги  з юридичного консультування та інші послуги, пов'язані з діяльністю департаменту</t>
  </si>
  <si>
    <t>Розділ 6. Здійснення соціальної роботи та надання соціальних послуг центрами соціальних служб</t>
  </si>
  <si>
    <t>Забезпечення діяльності центрів соціальних служб</t>
  </si>
  <si>
    <t>Департамент у справах сім`ї, молоді та спорту виконкому Криворізької міської ради, Криворізький міський центр соціальних служб</t>
  </si>
  <si>
    <t>Виконавчий комітет Криворізької міської ради, Криворізький міський центр соціальних служб</t>
  </si>
  <si>
    <t>Департамент у справах сім`ї, молоді та спорту виконкому Криворізької міської ради</t>
  </si>
  <si>
    <t>Департамент у справах сім`ї, молоді та спорту виконкому Криворізької міської ради, виконавчі комітети  районних у місті рад</t>
  </si>
  <si>
    <t>Виконавці</t>
  </si>
  <si>
    <t xml:space="preserve">1.1. Створення сприятливих   умов для інтелектуального самовдосконалення та підтримка творчих ініціатив молоді, талановитої й обдарованої молоді, молодіжних громадських організацій, органів студентського самоврядування; формування в молоді почуття патріотизму й духовності, любові до свого народу, його історії, культурних та  історичних цінностей 
</t>
  </si>
  <si>
    <t>1.5.2. Поліпшення матеріально-технічної бази Комунальної установи  «Криворізький молодіжний центр» Криворізької міської ради, підтримка грантової та волонтерської діяльності</t>
  </si>
  <si>
    <t>Департамент у справах сім`ї, молоді та спорту виконкому Криворізької міської ради, Комунальна установа «Криворізький молодіжний центр» Криворізької міської ради</t>
  </si>
  <si>
    <t>Департамент у справах сім`ї, молоді та спорту виконкому Криворізької міської ради, Комунальний заклад «Кризовий центр для жінок, постраждалих від насильства в сім’ї, «З надією в майбутнє» Криворізької міської ради»</t>
  </si>
  <si>
    <t>У межах коштів, передбачених відповідною субвенцією, та  інших коштів, не заборонених законодавством</t>
  </si>
  <si>
    <t>Висвітлення діяльності департаменту у справах сім’ї, молоді та спорту виконкому Криворізької міської ради  в медіа та інші послуги, пов'язані з діяльністю департаменту</t>
  </si>
  <si>
    <r>
      <t xml:space="preserve">6.1. Утримання Криворізького міського центру соціальних служб, </t>
    </r>
    <r>
      <rPr>
        <i/>
        <sz val="18"/>
        <color rgb="FF000000"/>
        <rFont val="Times New Roman"/>
        <family val="1"/>
        <charset val="204"/>
      </rPr>
      <t xml:space="preserve">у тому числі:                            </t>
    </r>
    <r>
      <rPr>
        <sz val="18"/>
        <color rgb="FF000000"/>
        <rFont val="Times New Roman"/>
        <family val="1"/>
        <charset val="204"/>
      </rPr>
      <t xml:space="preserve">                  </t>
    </r>
  </si>
  <si>
    <t>поліпшення матеріально-технічної бази Криворізького міського центру соціальних служб</t>
  </si>
  <si>
    <t>реалізація заходів  у межах міського конкурсу «Громадський бюджет»;</t>
  </si>
  <si>
    <t xml:space="preserve">Забезпечення надання соціальних послуг дітям, молоді та сім'ям, які опинилися в складних життєвих обставинах і потребують сторонньої допомоги; соціальне інспектування та соціальний супровід сімей, дітей і молоді, які перебувають у складних життєвих обставинах, прийомних сімей та дитячих будинків сімейного типу; підбір кандидатів у опікуни, піклувальники,  прийомні  батьки, батьки-вихователі, патронатні вихователі та їх навчання з метою підвищення їх виховного потенціалу; надання мобільною бригадою соціально-психологічної допомоги особам, які постраждали від гендерно зумовленого насильства
</t>
  </si>
  <si>
    <t>коштом бюджету Криворізької міської територіальної громади;</t>
  </si>
  <si>
    <t>Департамент у справах сім`ї, молоді та спорту виконкому Криворізької міської ради, Державна спеціалізована фінансова установа «Державний фонд сприяння молодіжному житловому будувництв»</t>
  </si>
  <si>
    <t xml:space="preserve">Сприяння  в  наданні   фінансово-кредитної підтримки молодим сім'ям та одиноким молодим громадянам на будівництво (реконструкцію) житла в м.Кривому Розі
</t>
  </si>
  <si>
    <t xml:space="preserve">                     Керуюча справами виконкому </t>
  </si>
  <si>
    <r>
      <t xml:space="preserve">6.2. Реалізація проєкту міжнародної технічної допомоги «EU4Recovery - розширення можливостей громад України»,  отримання транспортних засобів для Криворізького міського центру соціальних служб, </t>
    </r>
    <r>
      <rPr>
        <i/>
        <sz val="18"/>
        <color theme="1"/>
        <rFont val="Times New Roman"/>
        <family val="1"/>
        <charset val="204"/>
      </rPr>
      <t>а саме:</t>
    </r>
    <r>
      <rPr>
        <sz val="18"/>
        <color theme="1"/>
        <rFont val="Times New Roman"/>
        <family val="1"/>
        <charset val="204"/>
      </rPr>
      <t xml:space="preserve">
</t>
    </r>
  </si>
  <si>
    <t xml:space="preserve">за рахунок інших джерел </t>
  </si>
  <si>
    <t>24.02.2025 №247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</si>
</sst>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i/>
      <u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b/>
      <i/>
      <sz val="40"/>
      <color theme="1"/>
      <name val="Times New Roman"/>
      <family val="1"/>
      <charset val="204"/>
    </font>
    <font>
      <sz val="40"/>
      <color theme="1"/>
      <name val="Calibri"/>
      <family val="2"/>
      <charset val="204"/>
      <scheme val="minor"/>
    </font>
    <font>
      <b/>
      <i/>
      <sz val="38"/>
      <color theme="1"/>
      <name val="Times New Roman"/>
      <family val="1"/>
      <charset val="204"/>
    </font>
    <font>
      <i/>
      <sz val="32"/>
      <color theme="1"/>
      <name val="Times New Roman"/>
      <family val="1"/>
      <charset val="204"/>
    </font>
    <font>
      <sz val="32"/>
      <color theme="1"/>
      <name val="Calibri"/>
      <family val="2"/>
      <charset val="204"/>
      <scheme val="minor"/>
    </font>
    <font>
      <i/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164" fontId="1" fillId="0" borderId="0" xfId="0" applyNumberFormat="1" applyFont="1" applyBorder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164" fontId="8" fillId="0" borderId="3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justify" vertical="top"/>
    </xf>
    <xf numFmtId="164" fontId="11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justify" vertical="top"/>
    </xf>
    <xf numFmtId="0" fontId="11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justify" vertical="top" wrapText="1"/>
    </xf>
    <xf numFmtId="164" fontId="8" fillId="0" borderId="4" xfId="0" applyNumberFormat="1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4" fontId="8" fillId="0" borderId="12" xfId="0" applyNumberFormat="1" applyFont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164" fontId="8" fillId="0" borderId="8" xfId="0" applyNumberFormat="1" applyFont="1" applyBorder="1" applyAlignment="1">
      <alignment horizontal="center" vertical="top"/>
    </xf>
    <xf numFmtId="164" fontId="8" fillId="0" borderId="9" xfId="0" applyNumberFormat="1" applyFont="1" applyBorder="1" applyAlignment="1">
      <alignment horizontal="center" vertical="top"/>
    </xf>
    <xf numFmtId="164" fontId="8" fillId="0" borderId="7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justify" vertical="top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/>
    </xf>
    <xf numFmtId="0" fontId="8" fillId="0" borderId="1" xfId="0" applyFont="1" applyBorder="1" applyAlignment="1">
      <alignment horizontal="justify"/>
    </xf>
    <xf numFmtId="164" fontId="7" fillId="0" borderId="1" xfId="0" applyNumberFormat="1" applyFont="1" applyBorder="1"/>
    <xf numFmtId="0" fontId="1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64" fontId="8" fillId="0" borderId="3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12" xfId="0" applyFont="1" applyBorder="1" applyAlignment="1">
      <alignment horizontal="justify" vertical="top"/>
    </xf>
    <xf numFmtId="0" fontId="11" fillId="0" borderId="8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justify" vertical="top" wrapText="1"/>
    </xf>
    <xf numFmtId="0" fontId="9" fillId="2" borderId="1" xfId="0" applyFont="1" applyFill="1" applyBorder="1" applyAlignment="1">
      <alignment horizontal="justify" vertical="top"/>
    </xf>
    <xf numFmtId="0" fontId="11" fillId="2" borderId="1" xfId="0" applyFont="1" applyFill="1" applyBorder="1" applyAlignment="1">
      <alignment horizontal="justify" vertical="top" wrapText="1"/>
    </xf>
    <xf numFmtId="164" fontId="21" fillId="2" borderId="4" xfId="0" applyNumberFormat="1" applyFont="1" applyFill="1" applyBorder="1" applyAlignment="1">
      <alignment horizontal="center" vertical="top"/>
    </xf>
    <xf numFmtId="164" fontId="21" fillId="2" borderId="1" xfId="0" applyNumberFormat="1" applyFont="1" applyFill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center" vertical="top"/>
    </xf>
    <xf numFmtId="49" fontId="6" fillId="2" borderId="10" xfId="0" applyNumberFormat="1" applyFont="1" applyFill="1" applyBorder="1" applyAlignment="1">
      <alignment horizontal="center" vertical="top"/>
    </xf>
    <xf numFmtId="164" fontId="6" fillId="2" borderId="10" xfId="0" applyNumberFormat="1" applyFont="1" applyFill="1" applyBorder="1" applyAlignment="1">
      <alignment horizontal="center" vertical="top"/>
    </xf>
    <xf numFmtId="164" fontId="22" fillId="2" borderId="10" xfId="0" applyNumberFormat="1" applyFont="1" applyFill="1" applyBorder="1" applyAlignment="1">
      <alignment horizontal="center" vertical="top"/>
    </xf>
    <xf numFmtId="164" fontId="22" fillId="2" borderId="5" xfId="0" applyNumberFormat="1" applyFont="1" applyFill="1" applyBorder="1" applyAlignment="1">
      <alignment horizontal="center" vertical="top"/>
    </xf>
    <xf numFmtId="0" fontId="8" fillId="0" borderId="12" xfId="0" applyFont="1" applyBorder="1" applyAlignment="1">
      <alignment vertical="top" wrapText="1"/>
    </xf>
    <xf numFmtId="164" fontId="21" fillId="2" borderId="10" xfId="0" applyNumberFormat="1" applyFont="1" applyFill="1" applyBorder="1" applyAlignment="1">
      <alignment horizontal="center" vertical="top"/>
    </xf>
    <xf numFmtId="164" fontId="21" fillId="2" borderId="5" xfId="0" applyNumberFormat="1" applyFont="1" applyFill="1" applyBorder="1" applyAlignment="1">
      <alignment horizontal="center" vertical="top"/>
    </xf>
    <xf numFmtId="164" fontId="2" fillId="0" borderId="0" xfId="0" applyNumberFormat="1" applyFont="1"/>
    <xf numFmtId="49" fontId="8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3" xfId="0" applyFont="1" applyBorder="1" applyAlignment="1">
      <alignment vertical="top" wrapText="1"/>
    </xf>
    <xf numFmtId="0" fontId="12" fillId="0" borderId="14" xfId="0" applyFont="1" applyBorder="1" applyAlignment="1">
      <alignment horizontal="left" vertical="top"/>
    </xf>
    <xf numFmtId="0" fontId="9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justify" vertical="top" wrapText="1"/>
    </xf>
    <xf numFmtId="0" fontId="8" fillId="0" borderId="0" xfId="0" applyFont="1" applyBorder="1" applyAlignment="1">
      <alignment vertical="top" wrapText="1"/>
    </xf>
    <xf numFmtId="49" fontId="8" fillId="0" borderId="2" xfId="0" applyNumberFormat="1" applyFont="1" applyBorder="1" applyAlignment="1">
      <alignment horizontal="left" vertical="top" wrapText="1"/>
    </xf>
    <xf numFmtId="0" fontId="9" fillId="2" borderId="9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justify" vertical="top"/>
    </xf>
    <xf numFmtId="0" fontId="12" fillId="2" borderId="5" xfId="0" applyFont="1" applyFill="1" applyBorder="1" applyAlignment="1">
      <alignment vertical="top" wrapText="1"/>
    </xf>
    <xf numFmtId="49" fontId="6" fillId="2" borderId="5" xfId="0" applyNumberFormat="1" applyFont="1" applyFill="1" applyBorder="1" applyAlignment="1">
      <alignment horizontal="justify" vertical="top" wrapText="1"/>
    </xf>
    <xf numFmtId="0" fontId="8" fillId="0" borderId="4" xfId="0" applyFont="1" applyBorder="1" applyAlignment="1">
      <alignment horizontal="center" vertical="top"/>
    </xf>
    <xf numFmtId="0" fontId="11" fillId="2" borderId="5" xfId="0" applyFont="1" applyFill="1" applyBorder="1" applyAlignment="1">
      <alignment horizontal="justify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justify" vertical="top" wrapText="1"/>
    </xf>
    <xf numFmtId="49" fontId="8" fillId="2" borderId="4" xfId="0" applyNumberFormat="1" applyFont="1" applyFill="1" applyBorder="1" applyAlignment="1">
      <alignment horizontal="justify" vertical="top" wrapText="1"/>
    </xf>
    <xf numFmtId="0" fontId="1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justify"/>
    </xf>
    <xf numFmtId="164" fontId="15" fillId="0" borderId="13" xfId="0" applyNumberFormat="1" applyFont="1" applyBorder="1"/>
    <xf numFmtId="49" fontId="8" fillId="2" borderId="12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10" fillId="0" borderId="7" xfId="0" applyFont="1" applyBorder="1"/>
    <xf numFmtId="0" fontId="10" fillId="0" borderId="5" xfId="0" applyFont="1" applyBorder="1"/>
    <xf numFmtId="0" fontId="1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view="pageBreakPreview" zoomScale="50" zoomScaleNormal="100" zoomScaleSheetLayoutView="50" workbookViewId="0">
      <selection activeCell="A5" sqref="A5:P5"/>
    </sheetView>
  </sheetViews>
  <sheetFormatPr defaultRowHeight="15" x14ac:dyDescent="0.25"/>
  <cols>
    <col min="1" max="1" width="75.140625" customWidth="1"/>
    <col min="2" max="2" width="82.7109375" customWidth="1"/>
    <col min="3" max="3" width="26.140625" customWidth="1"/>
    <col min="4" max="4" width="12.42578125" bestFit="1" customWidth="1"/>
    <col min="5" max="5" width="14.42578125" customWidth="1"/>
    <col min="6" max="6" width="13.5703125" customWidth="1"/>
    <col min="7" max="7" width="13.7109375" customWidth="1"/>
    <col min="8" max="8" width="14.85546875" customWidth="1"/>
    <col min="9" max="9" width="13.42578125" customWidth="1"/>
    <col min="10" max="10" width="13.85546875" customWidth="1"/>
    <col min="11" max="11" width="14.7109375" customWidth="1"/>
    <col min="12" max="14" width="13.85546875" customWidth="1"/>
    <col min="15" max="15" width="18.7109375" customWidth="1"/>
    <col min="16" max="16" width="62.42578125" customWidth="1"/>
  </cols>
  <sheetData>
    <row r="1" spans="1:21" ht="105.75" customHeight="1" x14ac:dyDescent="0.25">
      <c r="I1" s="109"/>
      <c r="J1" s="109"/>
      <c r="K1" s="109"/>
      <c r="L1" s="109"/>
      <c r="M1" s="109"/>
      <c r="N1" s="109"/>
      <c r="O1" s="109"/>
      <c r="P1" s="109"/>
    </row>
    <row r="2" spans="1:21" ht="33" customHeight="1" x14ac:dyDescent="0.65">
      <c r="J2" s="58" t="s">
        <v>68</v>
      </c>
      <c r="K2" s="58"/>
      <c r="L2" s="58"/>
      <c r="M2" s="58"/>
      <c r="N2" s="127" t="s">
        <v>69</v>
      </c>
      <c r="O2" s="127"/>
      <c r="P2" s="127"/>
      <c r="Q2" s="59"/>
      <c r="R2" s="60"/>
      <c r="S2" s="60"/>
      <c r="T2" s="60"/>
      <c r="U2" s="60"/>
    </row>
    <row r="3" spans="1:21" ht="31.5" customHeight="1" x14ac:dyDescent="0.25">
      <c r="J3" s="58"/>
      <c r="K3" s="58"/>
      <c r="L3" s="58"/>
      <c r="M3" s="58"/>
      <c r="N3" s="127" t="s">
        <v>67</v>
      </c>
      <c r="O3" s="127"/>
      <c r="P3" s="127"/>
      <c r="Q3" s="127"/>
      <c r="R3" s="127"/>
      <c r="S3" s="127"/>
      <c r="T3" s="127"/>
      <c r="U3" s="127"/>
    </row>
    <row r="4" spans="1:21" ht="33.75" customHeight="1" x14ac:dyDescent="0.5">
      <c r="N4" s="151" t="s">
        <v>96</v>
      </c>
      <c r="O4" s="151"/>
      <c r="P4" s="57"/>
    </row>
    <row r="5" spans="1:21" ht="161.25" customHeight="1" x14ac:dyDescent="0.7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1:21" ht="106.5" customHeight="1" x14ac:dyDescent="0.25">
      <c r="A6" s="126" t="s">
        <v>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1:21" ht="39" customHeight="1" x14ac:dyDescent="0.25">
      <c r="A7" s="148" t="s">
        <v>1</v>
      </c>
      <c r="B7" s="148" t="s">
        <v>57</v>
      </c>
      <c r="C7" s="110" t="s">
        <v>79</v>
      </c>
      <c r="D7" s="121" t="s">
        <v>39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3"/>
      <c r="P7" s="110" t="s">
        <v>3</v>
      </c>
    </row>
    <row r="8" spans="1:21" ht="45" customHeight="1" x14ac:dyDescent="0.25">
      <c r="A8" s="148"/>
      <c r="B8" s="148"/>
      <c r="C8" s="111"/>
      <c r="D8" s="145" t="s">
        <v>59</v>
      </c>
      <c r="E8" s="146"/>
      <c r="F8" s="146"/>
      <c r="G8" s="146"/>
      <c r="H8" s="146"/>
      <c r="I8" s="146"/>
      <c r="J8" s="146"/>
      <c r="K8" s="146"/>
      <c r="L8" s="146"/>
      <c r="M8" s="146"/>
      <c r="N8" s="147"/>
      <c r="O8" s="141" t="s">
        <v>2</v>
      </c>
      <c r="P8" s="111"/>
    </row>
    <row r="9" spans="1:21" ht="33.75" customHeight="1" x14ac:dyDescent="0.25">
      <c r="A9" s="148"/>
      <c r="B9" s="148"/>
      <c r="C9" s="112"/>
      <c r="D9" s="67">
        <v>2017</v>
      </c>
      <c r="E9" s="67">
        <v>2018</v>
      </c>
      <c r="F9" s="67">
        <v>2019</v>
      </c>
      <c r="G9" s="67">
        <v>2020</v>
      </c>
      <c r="H9" s="11">
        <v>2021</v>
      </c>
      <c r="I9" s="11">
        <v>2022</v>
      </c>
      <c r="J9" s="11">
        <v>2023</v>
      </c>
      <c r="K9" s="11">
        <v>2024</v>
      </c>
      <c r="L9" s="11">
        <v>2025</v>
      </c>
      <c r="M9" s="11">
        <v>2026</v>
      </c>
      <c r="N9" s="11">
        <v>2027</v>
      </c>
      <c r="O9" s="142"/>
      <c r="P9" s="112"/>
    </row>
    <row r="10" spans="1:21" ht="24" customHeight="1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15</v>
      </c>
    </row>
    <row r="11" spans="1:21" ht="45" customHeight="1" x14ac:dyDescent="0.25">
      <c r="A11" s="13" t="s">
        <v>4</v>
      </c>
      <c r="B11" s="14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 ht="258" customHeight="1" x14ac:dyDescent="0.25">
      <c r="A12" s="119" t="s">
        <v>80</v>
      </c>
      <c r="B12" s="16" t="s">
        <v>52</v>
      </c>
      <c r="C12" s="83" t="s">
        <v>77</v>
      </c>
      <c r="D12" s="17">
        <v>79.3</v>
      </c>
      <c r="E12" s="12">
        <v>84.9</v>
      </c>
      <c r="F12" s="63">
        <v>128.6</v>
      </c>
      <c r="G12" s="63">
        <v>135.69999999999999</v>
      </c>
      <c r="H12" s="18">
        <f>213</f>
        <v>213</v>
      </c>
      <c r="I12" s="12">
        <v>146.30000000000001</v>
      </c>
      <c r="J12" s="12">
        <v>36.799999999999997</v>
      </c>
      <c r="K12" s="12">
        <v>97.5</v>
      </c>
      <c r="L12" s="12">
        <v>97.5</v>
      </c>
      <c r="M12" s="12">
        <v>97.5</v>
      </c>
      <c r="N12" s="12">
        <v>97.5</v>
      </c>
      <c r="O12" s="19">
        <f>SUM(D12:N12)</f>
        <v>1214.5999999999999</v>
      </c>
      <c r="P12" s="119" t="s">
        <v>53</v>
      </c>
    </row>
    <row r="13" spans="1:21" ht="168.75" customHeight="1" x14ac:dyDescent="0.25">
      <c r="A13" s="149"/>
      <c r="B13" s="20" t="s">
        <v>37</v>
      </c>
      <c r="C13" s="83" t="s">
        <v>77</v>
      </c>
      <c r="D13" s="17"/>
      <c r="E13" s="12"/>
      <c r="F13" s="116" t="s">
        <v>6</v>
      </c>
      <c r="G13" s="117"/>
      <c r="H13" s="117"/>
      <c r="I13" s="117"/>
      <c r="J13" s="117"/>
      <c r="K13" s="117"/>
      <c r="L13" s="117"/>
      <c r="M13" s="117"/>
      <c r="N13" s="117"/>
      <c r="O13" s="118"/>
      <c r="P13" s="144"/>
    </row>
    <row r="14" spans="1:21" ht="150.75" customHeight="1" x14ac:dyDescent="0.25">
      <c r="A14" s="150"/>
      <c r="B14" s="21" t="s">
        <v>40</v>
      </c>
      <c r="C14" s="83" t="s">
        <v>77</v>
      </c>
      <c r="D14" s="65">
        <v>0</v>
      </c>
      <c r="E14" s="22">
        <v>0</v>
      </c>
      <c r="F14" s="22">
        <v>0</v>
      </c>
      <c r="G14" s="23">
        <v>195</v>
      </c>
      <c r="H14" s="22">
        <v>345.9</v>
      </c>
      <c r="I14" s="22">
        <v>179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19">
        <f>SUM(D14:N14)</f>
        <v>719.9</v>
      </c>
      <c r="P14" s="120"/>
      <c r="T14" s="7"/>
    </row>
    <row r="15" spans="1:21" ht="144.75" customHeight="1" x14ac:dyDescent="0.25">
      <c r="A15" s="24" t="s">
        <v>19</v>
      </c>
      <c r="B15" s="24" t="s">
        <v>18</v>
      </c>
      <c r="C15" s="83" t="s">
        <v>77</v>
      </c>
      <c r="D15" s="63">
        <v>49.5</v>
      </c>
      <c r="E15" s="63">
        <v>51.4</v>
      </c>
      <c r="F15" s="63">
        <v>52.1</v>
      </c>
      <c r="G15" s="63">
        <v>106.9</v>
      </c>
      <c r="H15" s="63">
        <v>84.3</v>
      </c>
      <c r="I15" s="63">
        <v>84.9</v>
      </c>
      <c r="J15" s="25">
        <v>90</v>
      </c>
      <c r="K15" s="25">
        <v>167</v>
      </c>
      <c r="L15" s="25">
        <v>167</v>
      </c>
      <c r="M15" s="25">
        <v>167</v>
      </c>
      <c r="N15" s="25">
        <v>167</v>
      </c>
      <c r="O15" s="19">
        <f>SUM(D15:N15)</f>
        <v>1187.0999999999999</v>
      </c>
      <c r="P15" s="24" t="s">
        <v>23</v>
      </c>
    </row>
    <row r="16" spans="1:21" ht="170.25" customHeight="1" x14ac:dyDescent="0.25">
      <c r="A16" s="24" t="s">
        <v>42</v>
      </c>
      <c r="B16" s="24" t="s">
        <v>51</v>
      </c>
      <c r="C16" s="90" t="s">
        <v>77</v>
      </c>
      <c r="D16" s="22">
        <v>319</v>
      </c>
      <c r="E16" s="22">
        <v>390.5</v>
      </c>
      <c r="F16" s="22">
        <v>390.5</v>
      </c>
      <c r="G16" s="22">
        <v>390.5</v>
      </c>
      <c r="H16" s="22">
        <v>390.5</v>
      </c>
      <c r="I16" s="22">
        <v>656.5</v>
      </c>
      <c r="J16" s="22">
        <v>670</v>
      </c>
      <c r="K16" s="22">
        <v>910</v>
      </c>
      <c r="L16" s="22">
        <v>910</v>
      </c>
      <c r="M16" s="22">
        <v>910</v>
      </c>
      <c r="N16" s="22">
        <v>910</v>
      </c>
      <c r="O16" s="19">
        <f>SUM(D16:N16)</f>
        <v>6847.5</v>
      </c>
      <c r="P16" s="24" t="s">
        <v>24</v>
      </c>
    </row>
    <row r="17" spans="1:19" ht="32.25" customHeight="1" x14ac:dyDescent="0.25">
      <c r="A17" s="56"/>
      <c r="B17" s="56"/>
      <c r="C17" s="64"/>
      <c r="D17" s="64"/>
      <c r="E17" s="64"/>
      <c r="F17" s="64">
        <v>2</v>
      </c>
      <c r="G17" s="64"/>
      <c r="H17" s="64"/>
      <c r="I17" s="64"/>
      <c r="J17" s="64"/>
      <c r="K17" s="64"/>
      <c r="L17" s="64"/>
      <c r="M17" s="64"/>
      <c r="N17" s="64"/>
      <c r="O17" s="64"/>
      <c r="P17" s="55" t="s">
        <v>63</v>
      </c>
      <c r="S17" s="7"/>
    </row>
    <row r="18" spans="1:19" ht="66" customHeight="1" x14ac:dyDescent="0.25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>
        <v>10</v>
      </c>
      <c r="K18" s="12">
        <v>11</v>
      </c>
      <c r="L18" s="12">
        <v>12</v>
      </c>
      <c r="M18" s="12">
        <v>13</v>
      </c>
      <c r="N18" s="12">
        <v>14</v>
      </c>
      <c r="O18" s="12">
        <v>15</v>
      </c>
      <c r="P18" s="12">
        <v>15</v>
      </c>
      <c r="S18" s="7"/>
    </row>
    <row r="19" spans="1:19" ht="314.25" customHeight="1" x14ac:dyDescent="0.25">
      <c r="A19" s="24" t="s">
        <v>44</v>
      </c>
      <c r="B19" s="24" t="s">
        <v>35</v>
      </c>
      <c r="C19" s="24" t="s">
        <v>78</v>
      </c>
      <c r="D19" s="22">
        <v>0</v>
      </c>
      <c r="E19" s="22">
        <v>0</v>
      </c>
      <c r="F19" s="22">
        <v>0</v>
      </c>
      <c r="G19" s="22">
        <v>545.70000000000005</v>
      </c>
      <c r="H19" s="22">
        <v>595.9</v>
      </c>
      <c r="I19" s="22">
        <v>1492.9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19">
        <f>SUM(D19:N19)</f>
        <v>2634.5</v>
      </c>
      <c r="P19" s="24" t="s">
        <v>17</v>
      </c>
    </row>
    <row r="20" spans="1:19" ht="378.75" customHeight="1" x14ac:dyDescent="0.25">
      <c r="A20" s="119" t="s">
        <v>71</v>
      </c>
      <c r="B20" s="24" t="s">
        <v>70</v>
      </c>
      <c r="C20" s="83" t="s">
        <v>82</v>
      </c>
      <c r="D20" s="22"/>
      <c r="E20" s="22"/>
      <c r="F20" s="22"/>
      <c r="G20" s="22"/>
      <c r="H20" s="22"/>
      <c r="I20" s="22"/>
      <c r="J20" s="22"/>
      <c r="K20" s="22">
        <v>115.5</v>
      </c>
      <c r="L20" s="22">
        <f>1192.3+22.6</f>
        <v>1214.8999999999999</v>
      </c>
      <c r="M20" s="22">
        <v>1285.8</v>
      </c>
      <c r="N20" s="22">
        <v>1285.8</v>
      </c>
      <c r="O20" s="19">
        <f>SUM(D20:N20)</f>
        <v>3902</v>
      </c>
      <c r="P20" s="119" t="s">
        <v>66</v>
      </c>
    </row>
    <row r="21" spans="1:19" ht="381.75" customHeight="1" x14ac:dyDescent="0.25">
      <c r="A21" s="120"/>
      <c r="B21" s="24" t="s">
        <v>81</v>
      </c>
      <c r="C21" s="83" t="s">
        <v>82</v>
      </c>
      <c r="D21" s="22"/>
      <c r="E21" s="22"/>
      <c r="F21" s="22"/>
      <c r="G21" s="22"/>
      <c r="H21" s="22"/>
      <c r="I21" s="22"/>
      <c r="J21" s="22"/>
      <c r="K21" s="22"/>
      <c r="L21" s="113" t="s">
        <v>54</v>
      </c>
      <c r="M21" s="114"/>
      <c r="N21" s="114"/>
      <c r="O21" s="115"/>
      <c r="P21" s="120"/>
    </row>
    <row r="22" spans="1:19" ht="68.25" customHeight="1" x14ac:dyDescent="0.25">
      <c r="A22" s="26" t="s">
        <v>5</v>
      </c>
      <c r="B22" s="26"/>
      <c r="C22" s="26"/>
      <c r="D22" s="27">
        <f t="shared" ref="D22:O22" si="0">D12+D14+D15+D16+D19+D20</f>
        <v>447.8</v>
      </c>
      <c r="E22" s="27">
        <f t="shared" si="0"/>
        <v>526.79999999999995</v>
      </c>
      <c r="F22" s="27">
        <f t="shared" si="0"/>
        <v>571.20000000000005</v>
      </c>
      <c r="G22" s="27">
        <f t="shared" si="0"/>
        <v>1373.8000000000002</v>
      </c>
      <c r="H22" s="27">
        <f t="shared" si="0"/>
        <v>1629.6</v>
      </c>
      <c r="I22" s="27">
        <f t="shared" si="0"/>
        <v>2559.6000000000004</v>
      </c>
      <c r="J22" s="27">
        <f t="shared" si="0"/>
        <v>796.8</v>
      </c>
      <c r="K22" s="27">
        <f t="shared" si="0"/>
        <v>1290</v>
      </c>
      <c r="L22" s="27">
        <f t="shared" si="0"/>
        <v>2389.3999999999996</v>
      </c>
      <c r="M22" s="27">
        <f t="shared" si="0"/>
        <v>2460.3000000000002</v>
      </c>
      <c r="N22" s="27">
        <f t="shared" si="0"/>
        <v>2460.3000000000002</v>
      </c>
      <c r="O22" s="27">
        <f t="shared" si="0"/>
        <v>16505.599999999999</v>
      </c>
      <c r="P22" s="26"/>
      <c r="S22" s="7"/>
    </row>
    <row r="23" spans="1:19" ht="51.75" customHeight="1" x14ac:dyDescent="0.25">
      <c r="A23" s="28" t="s">
        <v>7</v>
      </c>
      <c r="B23" s="29"/>
      <c r="C23" s="70"/>
      <c r="D23" s="30"/>
      <c r="E23" s="30"/>
      <c r="F23" s="30"/>
      <c r="G23" s="30"/>
      <c r="H23" s="63"/>
      <c r="I23" s="63"/>
      <c r="J23" s="63"/>
      <c r="K23" s="63"/>
      <c r="L23" s="63"/>
      <c r="M23" s="63"/>
      <c r="N23" s="63"/>
      <c r="O23" s="63"/>
      <c r="P23" s="29"/>
    </row>
    <row r="24" spans="1:19" ht="192" customHeight="1" x14ac:dyDescent="0.25">
      <c r="A24" s="24" t="s">
        <v>30</v>
      </c>
      <c r="B24" s="31" t="s">
        <v>46</v>
      </c>
      <c r="C24" s="31" t="s">
        <v>77</v>
      </c>
      <c r="D24" s="22">
        <v>103.5</v>
      </c>
      <c r="E24" s="22">
        <v>110.5</v>
      </c>
      <c r="F24" s="22">
        <v>143.5</v>
      </c>
      <c r="G24" s="22">
        <v>13630.9</v>
      </c>
      <c r="H24" s="32">
        <f>13631.4</f>
        <v>13631.4</v>
      </c>
      <c r="I24" s="22">
        <v>13691.9</v>
      </c>
      <c r="J24" s="22">
        <v>9659.6</v>
      </c>
      <c r="K24" s="22">
        <v>9050.2000000000007</v>
      </c>
      <c r="L24" s="22">
        <v>11087.2</v>
      </c>
      <c r="M24" s="22">
        <v>11613.2</v>
      </c>
      <c r="N24" s="22">
        <v>11613.2</v>
      </c>
      <c r="O24" s="19">
        <f>SUM(D24:N24)</f>
        <v>94335.099999999991</v>
      </c>
      <c r="P24" s="24" t="s">
        <v>64</v>
      </c>
    </row>
    <row r="25" spans="1:19" ht="32.25" customHeight="1" x14ac:dyDescent="0.25">
      <c r="A25" s="64"/>
      <c r="B25" s="64"/>
      <c r="C25" s="64"/>
      <c r="D25" s="64"/>
      <c r="E25" s="64"/>
      <c r="F25" s="64">
        <v>3</v>
      </c>
      <c r="G25" s="64"/>
      <c r="H25" s="64"/>
      <c r="I25" s="64"/>
      <c r="J25" s="64"/>
      <c r="K25" s="64"/>
      <c r="L25" s="64"/>
      <c r="M25" s="64"/>
      <c r="N25" s="64"/>
      <c r="O25" s="64"/>
      <c r="P25" s="55" t="s">
        <v>63</v>
      </c>
      <c r="S25" s="7"/>
    </row>
    <row r="26" spans="1:19" ht="45.75" customHeight="1" x14ac:dyDescent="0.25">
      <c r="A26" s="12">
        <v>1</v>
      </c>
      <c r="B26" s="12">
        <v>2</v>
      </c>
      <c r="C26" s="12">
        <v>3</v>
      </c>
      <c r="D26" s="12">
        <v>4</v>
      </c>
      <c r="E26" s="12">
        <v>5</v>
      </c>
      <c r="F26" s="12">
        <v>6</v>
      </c>
      <c r="G26" s="12">
        <v>7</v>
      </c>
      <c r="H26" s="12">
        <v>8</v>
      </c>
      <c r="I26" s="12">
        <v>9</v>
      </c>
      <c r="J26" s="12">
        <v>10</v>
      </c>
      <c r="K26" s="12">
        <v>11</v>
      </c>
      <c r="L26" s="12">
        <v>12</v>
      </c>
      <c r="M26" s="12">
        <v>13</v>
      </c>
      <c r="N26" s="12">
        <v>14</v>
      </c>
      <c r="O26" s="12">
        <v>15</v>
      </c>
      <c r="P26" s="12">
        <v>15</v>
      </c>
      <c r="S26" s="7"/>
    </row>
    <row r="27" spans="1:19" ht="409.6" customHeight="1" x14ac:dyDescent="0.25">
      <c r="A27" s="61" t="s">
        <v>20</v>
      </c>
      <c r="B27" s="31" t="s">
        <v>38</v>
      </c>
      <c r="C27" s="97" t="s">
        <v>83</v>
      </c>
      <c r="D27" s="22">
        <v>0</v>
      </c>
      <c r="E27" s="22">
        <v>1319.5</v>
      </c>
      <c r="F27" s="22">
        <v>1461</v>
      </c>
      <c r="G27" s="22">
        <v>1580.7</v>
      </c>
      <c r="H27" s="32">
        <v>2008.2</v>
      </c>
      <c r="I27" s="22">
        <v>2460.9</v>
      </c>
      <c r="J27" s="22">
        <v>2927.7</v>
      </c>
      <c r="K27" s="22">
        <v>3033.7</v>
      </c>
      <c r="L27" s="22">
        <f>2864.8+103.1</f>
        <v>2967.9</v>
      </c>
      <c r="M27" s="22">
        <v>2947.8</v>
      </c>
      <c r="N27" s="22">
        <v>2954.1</v>
      </c>
      <c r="O27" s="19">
        <f>SUM(D27:N27)</f>
        <v>23661.5</v>
      </c>
      <c r="P27" s="119" t="s">
        <v>45</v>
      </c>
    </row>
    <row r="28" spans="1:19" ht="387.75" customHeight="1" x14ac:dyDescent="0.25">
      <c r="A28" s="62"/>
      <c r="B28" s="31" t="s">
        <v>60</v>
      </c>
      <c r="C28" s="31" t="s">
        <v>83</v>
      </c>
      <c r="D28" s="22">
        <v>0</v>
      </c>
      <c r="E28" s="113">
        <v>0</v>
      </c>
      <c r="F28" s="114"/>
      <c r="G28" s="115"/>
      <c r="H28" s="116" t="s">
        <v>84</v>
      </c>
      <c r="I28" s="117"/>
      <c r="J28" s="117"/>
      <c r="K28" s="117"/>
      <c r="L28" s="117"/>
      <c r="M28" s="117"/>
      <c r="N28" s="117"/>
      <c r="O28" s="118"/>
      <c r="P28" s="120"/>
    </row>
    <row r="29" spans="1:19" ht="24.75" customHeight="1" x14ac:dyDescent="0.25">
      <c r="A29" s="26" t="s">
        <v>8</v>
      </c>
      <c r="B29" s="33"/>
      <c r="C29" s="33"/>
      <c r="D29" s="34">
        <f>D24+D27</f>
        <v>103.5</v>
      </c>
      <c r="E29" s="34">
        <f t="shared" ref="E29:O29" si="1">E24+E27</f>
        <v>1430</v>
      </c>
      <c r="F29" s="34">
        <f t="shared" si="1"/>
        <v>1604.5</v>
      </c>
      <c r="G29" s="34">
        <f t="shared" si="1"/>
        <v>15211.6</v>
      </c>
      <c r="H29" s="34">
        <f t="shared" si="1"/>
        <v>15639.6</v>
      </c>
      <c r="I29" s="34">
        <f t="shared" si="1"/>
        <v>16152.8</v>
      </c>
      <c r="J29" s="34">
        <f t="shared" si="1"/>
        <v>12587.3</v>
      </c>
      <c r="K29" s="34">
        <f t="shared" si="1"/>
        <v>12083.900000000001</v>
      </c>
      <c r="L29" s="34">
        <f t="shared" si="1"/>
        <v>14055.1</v>
      </c>
      <c r="M29" s="34">
        <f t="shared" si="1"/>
        <v>14561</v>
      </c>
      <c r="N29" s="34">
        <f t="shared" si="1"/>
        <v>14567.300000000001</v>
      </c>
      <c r="O29" s="34">
        <f t="shared" si="1"/>
        <v>117996.59999999999</v>
      </c>
      <c r="P29" s="35"/>
    </row>
    <row r="30" spans="1:19" ht="1.5" hidden="1" customHeight="1" x14ac:dyDescent="0.25">
      <c r="A30" s="143">
        <v>3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</row>
    <row r="31" spans="1:19" ht="48" customHeight="1" x14ac:dyDescent="0.25">
      <c r="A31" s="36" t="s">
        <v>29</v>
      </c>
      <c r="B31" s="35"/>
      <c r="C31" s="35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35"/>
    </row>
    <row r="32" spans="1:19" ht="195" customHeight="1" x14ac:dyDescent="0.25">
      <c r="A32" s="37" t="s">
        <v>22</v>
      </c>
      <c r="B32" s="38" t="s">
        <v>25</v>
      </c>
      <c r="C32" s="83" t="s">
        <v>77</v>
      </c>
      <c r="D32" s="22">
        <v>4</v>
      </c>
      <c r="E32" s="22">
        <v>4</v>
      </c>
      <c r="F32" s="22">
        <v>10</v>
      </c>
      <c r="G32" s="19">
        <v>10</v>
      </c>
      <c r="H32" s="19">
        <v>10</v>
      </c>
      <c r="I32" s="19">
        <v>10</v>
      </c>
      <c r="J32" s="19">
        <v>0</v>
      </c>
      <c r="K32" s="19">
        <v>7.2</v>
      </c>
      <c r="L32" s="19">
        <v>7.2</v>
      </c>
      <c r="M32" s="19">
        <v>7.2</v>
      </c>
      <c r="N32" s="19">
        <v>7.2</v>
      </c>
      <c r="O32" s="19">
        <f>SUM(D32:N32)</f>
        <v>76.800000000000011</v>
      </c>
      <c r="P32" s="24" t="s">
        <v>26</v>
      </c>
    </row>
    <row r="33" spans="1:19" ht="205.5" customHeight="1" x14ac:dyDescent="0.25">
      <c r="A33" s="39"/>
      <c r="B33" s="38" t="s">
        <v>36</v>
      </c>
      <c r="C33" s="83" t="s">
        <v>77</v>
      </c>
      <c r="D33" s="22">
        <v>16</v>
      </c>
      <c r="E33" s="22">
        <v>17.399999999999999</v>
      </c>
      <c r="F33" s="22">
        <v>69.5</v>
      </c>
      <c r="G33" s="19">
        <v>69.2</v>
      </c>
      <c r="H33" s="19">
        <v>74.5</v>
      </c>
      <c r="I33" s="19">
        <v>74.2</v>
      </c>
      <c r="J33" s="19">
        <v>0</v>
      </c>
      <c r="K33" s="19">
        <v>50.9</v>
      </c>
      <c r="L33" s="19">
        <v>50.9</v>
      </c>
      <c r="M33" s="19">
        <v>50.9</v>
      </c>
      <c r="N33" s="19">
        <v>50.9</v>
      </c>
      <c r="O33" s="19">
        <f>SUM(D33:N33)</f>
        <v>524.4</v>
      </c>
      <c r="P33" s="24" t="s">
        <v>56</v>
      </c>
    </row>
    <row r="34" spans="1:19" ht="38.25" customHeight="1" x14ac:dyDescent="0.25">
      <c r="A34" s="40" t="s">
        <v>9</v>
      </c>
      <c r="B34" s="33"/>
      <c r="C34" s="33"/>
      <c r="D34" s="34">
        <f t="shared" ref="D34:O34" si="2">SUM(D32:D33)</f>
        <v>20</v>
      </c>
      <c r="E34" s="34">
        <f t="shared" si="2"/>
        <v>21.4</v>
      </c>
      <c r="F34" s="34">
        <f t="shared" si="2"/>
        <v>79.5</v>
      </c>
      <c r="G34" s="34">
        <f t="shared" si="2"/>
        <v>79.2</v>
      </c>
      <c r="H34" s="34">
        <f t="shared" si="2"/>
        <v>84.5</v>
      </c>
      <c r="I34" s="34">
        <f t="shared" si="2"/>
        <v>84.2</v>
      </c>
      <c r="J34" s="34">
        <f t="shared" si="2"/>
        <v>0</v>
      </c>
      <c r="K34" s="34">
        <f t="shared" si="2"/>
        <v>58.1</v>
      </c>
      <c r="L34" s="34">
        <f t="shared" si="2"/>
        <v>58.1</v>
      </c>
      <c r="M34" s="34">
        <f t="shared" si="2"/>
        <v>58.1</v>
      </c>
      <c r="N34" s="34">
        <f t="shared" si="2"/>
        <v>58.1</v>
      </c>
      <c r="O34" s="34">
        <f t="shared" si="2"/>
        <v>601.20000000000005</v>
      </c>
      <c r="P34" s="35"/>
    </row>
    <row r="35" spans="1:19" ht="38.25" customHeight="1" x14ac:dyDescent="0.25">
      <c r="A35" s="95" t="s">
        <v>10</v>
      </c>
      <c r="B35" s="71"/>
      <c r="C35" s="71"/>
      <c r="D35" s="41"/>
      <c r="E35" s="41"/>
      <c r="F35" s="41"/>
      <c r="G35" s="19"/>
      <c r="H35" s="19"/>
      <c r="I35" s="19"/>
      <c r="J35" s="19"/>
      <c r="K35" s="19"/>
      <c r="L35" s="19"/>
      <c r="M35" s="19"/>
      <c r="N35" s="19"/>
      <c r="O35" s="19"/>
      <c r="P35" s="35"/>
    </row>
    <row r="36" spans="1:19" ht="198" customHeight="1" x14ac:dyDescent="0.25">
      <c r="A36" s="24" t="s">
        <v>61</v>
      </c>
      <c r="B36" s="24" t="s">
        <v>31</v>
      </c>
      <c r="C36" s="44" t="s">
        <v>77</v>
      </c>
      <c r="D36" s="68">
        <v>156.4</v>
      </c>
      <c r="E36" s="22">
        <v>155.6</v>
      </c>
      <c r="F36" s="22">
        <v>188</v>
      </c>
      <c r="G36" s="42">
        <v>186.8</v>
      </c>
      <c r="H36" s="19">
        <v>186.8</v>
      </c>
      <c r="I36" s="19">
        <v>198.4</v>
      </c>
      <c r="J36" s="22">
        <v>96.7</v>
      </c>
      <c r="K36" s="22">
        <v>100</v>
      </c>
      <c r="L36" s="22">
        <v>100</v>
      </c>
      <c r="M36" s="22">
        <v>100</v>
      </c>
      <c r="N36" s="22">
        <v>100</v>
      </c>
      <c r="O36" s="19">
        <f>SUM(D36:N36)</f>
        <v>1568.7</v>
      </c>
      <c r="P36" s="24" t="s">
        <v>27</v>
      </c>
    </row>
    <row r="37" spans="1:19" ht="32.25" customHeight="1" x14ac:dyDescent="0.25">
      <c r="A37" s="96"/>
      <c r="B37" s="96"/>
      <c r="C37" s="96"/>
      <c r="D37" s="64"/>
      <c r="E37" s="64"/>
      <c r="F37" s="64">
        <v>4</v>
      </c>
      <c r="G37" s="64"/>
      <c r="H37" s="64"/>
      <c r="I37" s="64"/>
      <c r="J37" s="64"/>
      <c r="K37" s="64"/>
      <c r="L37" s="64"/>
      <c r="M37" s="64"/>
      <c r="N37" s="64"/>
      <c r="O37" s="64"/>
      <c r="P37" s="55" t="s">
        <v>63</v>
      </c>
      <c r="S37" s="7"/>
    </row>
    <row r="38" spans="1:19" ht="45.75" customHeight="1" x14ac:dyDescent="0.25">
      <c r="A38" s="12">
        <v>1</v>
      </c>
      <c r="B38" s="12">
        <v>2</v>
      </c>
      <c r="C38" s="12">
        <v>3</v>
      </c>
      <c r="D38" s="12">
        <v>4</v>
      </c>
      <c r="E38" s="12">
        <v>5</v>
      </c>
      <c r="F38" s="12">
        <v>6</v>
      </c>
      <c r="G38" s="12">
        <v>7</v>
      </c>
      <c r="H38" s="12">
        <v>8</v>
      </c>
      <c r="I38" s="12">
        <v>9</v>
      </c>
      <c r="J38" s="12">
        <v>10</v>
      </c>
      <c r="K38" s="12">
        <v>11</v>
      </c>
      <c r="L38" s="12">
        <v>12</v>
      </c>
      <c r="M38" s="12">
        <v>13</v>
      </c>
      <c r="N38" s="12">
        <v>14</v>
      </c>
      <c r="O38" s="12">
        <v>15</v>
      </c>
      <c r="P38" s="12">
        <v>15</v>
      </c>
      <c r="S38" s="7"/>
    </row>
    <row r="39" spans="1:19" ht="217.5" customHeight="1" x14ac:dyDescent="0.25">
      <c r="A39" s="62"/>
      <c r="B39" s="31" t="s">
        <v>48</v>
      </c>
      <c r="C39" s="44" t="s">
        <v>77</v>
      </c>
      <c r="D39" s="22">
        <v>70.099999999999994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19">
        <f t="shared" ref="O39:O41" si="3">SUM(D39:N39)</f>
        <v>70.099999999999994</v>
      </c>
      <c r="P39" s="24" t="s">
        <v>28</v>
      </c>
    </row>
    <row r="40" spans="1:19" ht="191.25" customHeight="1" x14ac:dyDescent="0.25">
      <c r="A40" s="43" t="s">
        <v>32</v>
      </c>
      <c r="B40" s="24" t="s">
        <v>62</v>
      </c>
      <c r="C40" s="83" t="s">
        <v>77</v>
      </c>
      <c r="D40" s="19">
        <v>4.5999999999999996</v>
      </c>
      <c r="E40" s="19">
        <v>5</v>
      </c>
      <c r="F40" s="19">
        <v>30</v>
      </c>
      <c r="G40" s="19">
        <v>30</v>
      </c>
      <c r="H40" s="18">
        <f>48</f>
        <v>48</v>
      </c>
      <c r="I40" s="19">
        <v>43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f t="shared" si="3"/>
        <v>160.6</v>
      </c>
      <c r="P40" s="44" t="s">
        <v>47</v>
      </c>
    </row>
    <row r="41" spans="1:19" ht="169.5" customHeight="1" x14ac:dyDescent="0.25">
      <c r="A41" s="29" t="s">
        <v>21</v>
      </c>
      <c r="B41" s="24" t="s">
        <v>34</v>
      </c>
      <c r="C41" s="83" t="s">
        <v>77</v>
      </c>
      <c r="D41" s="19">
        <v>73.5</v>
      </c>
      <c r="E41" s="19">
        <v>78.8</v>
      </c>
      <c r="F41" s="19">
        <v>80.900000000000006</v>
      </c>
      <c r="G41" s="19">
        <v>127.1</v>
      </c>
      <c r="H41" s="19">
        <v>142.19999999999999</v>
      </c>
      <c r="I41" s="19">
        <v>144.69999999999999</v>
      </c>
      <c r="J41" s="19">
        <v>160</v>
      </c>
      <c r="K41" s="19">
        <v>281</v>
      </c>
      <c r="L41" s="19">
        <v>281</v>
      </c>
      <c r="M41" s="19">
        <v>281</v>
      </c>
      <c r="N41" s="19">
        <v>281</v>
      </c>
      <c r="O41" s="19">
        <f t="shared" si="3"/>
        <v>1931.2</v>
      </c>
      <c r="P41" s="29" t="s">
        <v>33</v>
      </c>
    </row>
    <row r="42" spans="1:19" ht="21.75" customHeight="1" x14ac:dyDescent="0.25">
      <c r="A42" s="26" t="s">
        <v>11</v>
      </c>
      <c r="B42" s="26"/>
      <c r="C42" s="26"/>
      <c r="D42" s="34">
        <f>D36+D39+D40+D41</f>
        <v>304.60000000000002</v>
      </c>
      <c r="E42" s="34">
        <f t="shared" ref="E42:O42" si="4">E36+E39+E40+E41</f>
        <v>239.39999999999998</v>
      </c>
      <c r="F42" s="34">
        <f t="shared" si="4"/>
        <v>298.89999999999998</v>
      </c>
      <c r="G42" s="34">
        <f t="shared" si="4"/>
        <v>343.9</v>
      </c>
      <c r="H42" s="34">
        <f t="shared" si="4"/>
        <v>377</v>
      </c>
      <c r="I42" s="34">
        <f t="shared" si="4"/>
        <v>386.1</v>
      </c>
      <c r="J42" s="34">
        <f t="shared" si="4"/>
        <v>256.7</v>
      </c>
      <c r="K42" s="34">
        <f t="shared" si="4"/>
        <v>381</v>
      </c>
      <c r="L42" s="34">
        <f t="shared" si="4"/>
        <v>381</v>
      </c>
      <c r="M42" s="34">
        <f t="shared" si="4"/>
        <v>381</v>
      </c>
      <c r="N42" s="34">
        <f t="shared" si="4"/>
        <v>381</v>
      </c>
      <c r="O42" s="34">
        <f t="shared" si="4"/>
        <v>3730.6</v>
      </c>
      <c r="P42" s="26"/>
      <c r="R42" s="7"/>
    </row>
    <row r="43" spans="1:19" ht="147" customHeight="1" x14ac:dyDescent="0.25">
      <c r="A43" s="28" t="s">
        <v>12</v>
      </c>
      <c r="B43" s="43" t="s">
        <v>85</v>
      </c>
      <c r="C43" s="83" t="s">
        <v>77</v>
      </c>
      <c r="D43" s="19">
        <v>24</v>
      </c>
      <c r="E43" s="19">
        <v>24</v>
      </c>
      <c r="F43" s="19">
        <v>24.5</v>
      </c>
      <c r="G43" s="19">
        <v>25.3</v>
      </c>
      <c r="H43" s="18">
        <f>25.3+5.9+65.4</f>
        <v>96.600000000000009</v>
      </c>
      <c r="I43" s="19">
        <v>26.9</v>
      </c>
      <c r="J43" s="19">
        <v>11.7</v>
      </c>
      <c r="K43" s="19">
        <v>123.3</v>
      </c>
      <c r="L43" s="19">
        <v>123.3</v>
      </c>
      <c r="M43" s="19">
        <v>123.3</v>
      </c>
      <c r="N43" s="19">
        <v>123.3</v>
      </c>
      <c r="O43" s="19">
        <v>726.2</v>
      </c>
      <c r="P43" s="43" t="s">
        <v>72</v>
      </c>
    </row>
    <row r="44" spans="1:19" ht="23.25" customHeight="1" x14ac:dyDescent="0.25">
      <c r="A44" s="26" t="s">
        <v>13</v>
      </c>
      <c r="B44" s="26"/>
      <c r="C44" s="26"/>
      <c r="D44" s="34">
        <f>D43</f>
        <v>24</v>
      </c>
      <c r="E44" s="34">
        <f t="shared" ref="E44:O44" si="5">E43</f>
        <v>24</v>
      </c>
      <c r="F44" s="34">
        <f t="shared" si="5"/>
        <v>24.5</v>
      </c>
      <c r="G44" s="34">
        <f t="shared" si="5"/>
        <v>25.3</v>
      </c>
      <c r="H44" s="34">
        <f t="shared" si="5"/>
        <v>96.600000000000009</v>
      </c>
      <c r="I44" s="34">
        <f t="shared" si="5"/>
        <v>26.9</v>
      </c>
      <c r="J44" s="34">
        <f t="shared" si="5"/>
        <v>11.7</v>
      </c>
      <c r="K44" s="34">
        <f t="shared" si="5"/>
        <v>123.3</v>
      </c>
      <c r="L44" s="34">
        <f t="shared" si="5"/>
        <v>123.3</v>
      </c>
      <c r="M44" s="34">
        <f t="shared" si="5"/>
        <v>123.3</v>
      </c>
      <c r="N44" s="34">
        <f t="shared" si="5"/>
        <v>123.3</v>
      </c>
      <c r="O44" s="34">
        <f t="shared" si="5"/>
        <v>726.2</v>
      </c>
      <c r="P44" s="26"/>
    </row>
    <row r="45" spans="1:19" ht="46.5" customHeight="1" x14ac:dyDescent="0.25">
      <c r="A45" s="72" t="s">
        <v>73</v>
      </c>
      <c r="B45" s="26"/>
      <c r="C45" s="73"/>
      <c r="D45" s="45"/>
      <c r="E45" s="41"/>
      <c r="F45" s="41"/>
      <c r="G45" s="41"/>
      <c r="H45" s="46"/>
      <c r="I45" s="41"/>
      <c r="J45" s="47"/>
      <c r="K45" s="48"/>
      <c r="L45" s="76"/>
      <c r="M45" s="48"/>
      <c r="N45" s="48"/>
      <c r="O45" s="49"/>
      <c r="P45" s="138" t="s">
        <v>89</v>
      </c>
    </row>
    <row r="46" spans="1:19" ht="268.5" customHeight="1" x14ac:dyDescent="0.25">
      <c r="A46" s="104" t="s">
        <v>74</v>
      </c>
      <c r="B46" s="99" t="s">
        <v>86</v>
      </c>
      <c r="C46" s="136" t="s">
        <v>75</v>
      </c>
      <c r="D46" s="19">
        <v>6812.3</v>
      </c>
      <c r="E46" s="19">
        <v>8085</v>
      </c>
      <c r="F46" s="19">
        <v>8231</v>
      </c>
      <c r="G46" s="19">
        <v>9345.6</v>
      </c>
      <c r="H46" s="18">
        <v>11321.7</v>
      </c>
      <c r="I46" s="19">
        <v>12443.4</v>
      </c>
      <c r="J46" s="19">
        <v>13590.2</v>
      </c>
      <c r="K46" s="19">
        <v>15207.5</v>
      </c>
      <c r="L46" s="77">
        <f>14698.1+285.3+37.6</f>
        <v>15021</v>
      </c>
      <c r="M46" s="19">
        <v>14698.1</v>
      </c>
      <c r="N46" s="19">
        <v>14698.1</v>
      </c>
      <c r="O46" s="22">
        <f>SUM(D46:N46)</f>
        <v>129453.90000000002</v>
      </c>
      <c r="P46" s="139"/>
    </row>
    <row r="47" spans="1:19" ht="197.25" customHeight="1" x14ac:dyDescent="0.25">
      <c r="A47" s="98"/>
      <c r="B47" s="107" t="s">
        <v>88</v>
      </c>
      <c r="C47" s="137"/>
      <c r="D47" s="87" t="s">
        <v>41</v>
      </c>
      <c r="E47" s="87" t="s">
        <v>41</v>
      </c>
      <c r="F47" s="19">
        <v>141.30000000000001</v>
      </c>
      <c r="G47" s="19">
        <v>360.9</v>
      </c>
      <c r="H47" s="18">
        <f>200</f>
        <v>200</v>
      </c>
      <c r="I47" s="19">
        <v>140.80000000000001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f>SUM(D47:N47)</f>
        <v>843</v>
      </c>
      <c r="P47" s="140"/>
    </row>
    <row r="48" spans="1:19" ht="265.5" customHeight="1" x14ac:dyDescent="0.25">
      <c r="A48" s="105"/>
      <c r="B48" s="100" t="s">
        <v>87</v>
      </c>
      <c r="C48" s="106" t="s">
        <v>75</v>
      </c>
      <c r="D48" s="19">
        <v>0</v>
      </c>
      <c r="E48" s="19">
        <v>0</v>
      </c>
      <c r="F48" s="19">
        <v>0</v>
      </c>
      <c r="G48" s="19">
        <v>0</v>
      </c>
      <c r="H48" s="18">
        <v>0</v>
      </c>
      <c r="I48" s="19">
        <v>0</v>
      </c>
      <c r="J48" s="113" t="s">
        <v>54</v>
      </c>
      <c r="K48" s="114"/>
      <c r="L48" s="114"/>
      <c r="M48" s="114"/>
      <c r="N48" s="114"/>
      <c r="O48" s="115"/>
      <c r="P48" s="91"/>
    </row>
    <row r="49" spans="1:19" ht="32.25" customHeight="1" x14ac:dyDescent="0.25">
      <c r="A49" s="92"/>
      <c r="B49" s="69"/>
      <c r="C49" s="93"/>
      <c r="D49" s="69"/>
      <c r="E49" s="64"/>
      <c r="F49" s="64">
        <v>5</v>
      </c>
      <c r="G49" s="64"/>
      <c r="H49" s="64"/>
      <c r="I49" s="64"/>
      <c r="J49" s="64"/>
      <c r="K49" s="64"/>
      <c r="L49" s="64"/>
      <c r="M49" s="64"/>
      <c r="N49" s="64"/>
      <c r="O49" s="64"/>
      <c r="P49" s="55" t="s">
        <v>63</v>
      </c>
      <c r="S49" s="7"/>
    </row>
    <row r="50" spans="1:19" s="88" customFormat="1" ht="66" customHeight="1" x14ac:dyDescent="0.25">
      <c r="A50" s="12">
        <v>1</v>
      </c>
      <c r="B50" s="102">
        <v>2</v>
      </c>
      <c r="C50" s="94">
        <v>3</v>
      </c>
      <c r="D50" s="12">
        <v>4</v>
      </c>
      <c r="E50" s="12">
        <v>5</v>
      </c>
      <c r="F50" s="12">
        <v>6</v>
      </c>
      <c r="G50" s="12">
        <v>7</v>
      </c>
      <c r="H50" s="12">
        <v>8</v>
      </c>
      <c r="I50" s="12">
        <v>9</v>
      </c>
      <c r="J50" s="12">
        <v>10</v>
      </c>
      <c r="K50" s="12">
        <v>11</v>
      </c>
      <c r="L50" s="12">
        <v>12</v>
      </c>
      <c r="M50" s="12">
        <v>13</v>
      </c>
      <c r="N50" s="12">
        <v>14</v>
      </c>
      <c r="O50" s="12">
        <v>15</v>
      </c>
      <c r="P50" s="12">
        <v>15</v>
      </c>
      <c r="S50" s="89"/>
    </row>
    <row r="51" spans="1:19" ht="201.75" customHeight="1" x14ac:dyDescent="0.25">
      <c r="A51" s="133"/>
      <c r="B51" s="108" t="s">
        <v>94</v>
      </c>
      <c r="C51" s="130" t="s">
        <v>76</v>
      </c>
      <c r="D51" s="78"/>
      <c r="E51" s="79"/>
      <c r="F51" s="80"/>
      <c r="G51" s="80"/>
      <c r="H51" s="80"/>
      <c r="I51" s="80"/>
      <c r="J51" s="81"/>
      <c r="K51" s="81"/>
      <c r="L51" s="84">
        <v>1577.7</v>
      </c>
      <c r="M51" s="84"/>
      <c r="N51" s="84"/>
      <c r="O51" s="85">
        <f>SUM(D51:N51)</f>
        <v>1577.7</v>
      </c>
      <c r="P51" s="66"/>
    </row>
    <row r="52" spans="1:19" ht="68.25" customHeight="1" x14ac:dyDescent="0.25">
      <c r="A52" s="134"/>
      <c r="B52" s="107" t="s">
        <v>90</v>
      </c>
      <c r="C52" s="131"/>
      <c r="D52" s="78"/>
      <c r="E52" s="79"/>
      <c r="F52" s="80"/>
      <c r="G52" s="80"/>
      <c r="H52" s="80"/>
      <c r="I52" s="80"/>
      <c r="J52" s="81"/>
      <c r="K52" s="81"/>
      <c r="L52" s="81">
        <v>77.099999999999994</v>
      </c>
      <c r="M52" s="81"/>
      <c r="N52" s="81"/>
      <c r="O52" s="82">
        <f>SUM(D52:N52)</f>
        <v>77.099999999999994</v>
      </c>
      <c r="P52" s="66"/>
    </row>
    <row r="53" spans="1:19" ht="87.75" customHeight="1" x14ac:dyDescent="0.25">
      <c r="A53" s="135"/>
      <c r="B53" s="101" t="s">
        <v>95</v>
      </c>
      <c r="C53" s="132"/>
      <c r="D53" s="78"/>
      <c r="E53" s="79"/>
      <c r="F53" s="80"/>
      <c r="G53" s="80"/>
      <c r="H53" s="80"/>
      <c r="I53" s="80"/>
      <c r="J53" s="81"/>
      <c r="K53" s="81"/>
      <c r="L53" s="81">
        <v>1500.6</v>
      </c>
      <c r="M53" s="81"/>
      <c r="N53" s="81"/>
      <c r="O53" s="82">
        <f>SUM(D53:N53)</f>
        <v>1500.6</v>
      </c>
      <c r="P53" s="66"/>
    </row>
    <row r="54" spans="1:19" ht="26.25" customHeight="1" x14ac:dyDescent="0.25">
      <c r="A54" s="74" t="s">
        <v>14</v>
      </c>
      <c r="B54" s="103"/>
      <c r="C54" s="75"/>
      <c r="D54" s="34">
        <f>D51+D46</f>
        <v>6812.3</v>
      </c>
      <c r="E54" s="34">
        <f t="shared" ref="E54:O54" si="6">E51+E46</f>
        <v>8085</v>
      </c>
      <c r="F54" s="34">
        <f t="shared" si="6"/>
        <v>8231</v>
      </c>
      <c r="G54" s="34">
        <f t="shared" si="6"/>
        <v>9345.6</v>
      </c>
      <c r="H54" s="34">
        <f t="shared" si="6"/>
        <v>11321.7</v>
      </c>
      <c r="I54" s="34">
        <f t="shared" si="6"/>
        <v>12443.4</v>
      </c>
      <c r="J54" s="34">
        <f t="shared" si="6"/>
        <v>13590.2</v>
      </c>
      <c r="K54" s="34">
        <f t="shared" si="6"/>
        <v>15207.5</v>
      </c>
      <c r="L54" s="34">
        <f t="shared" si="6"/>
        <v>16598.7</v>
      </c>
      <c r="M54" s="34">
        <f t="shared" si="6"/>
        <v>14698.1</v>
      </c>
      <c r="N54" s="34">
        <f t="shared" si="6"/>
        <v>14698.1</v>
      </c>
      <c r="O54" s="34">
        <f t="shared" si="6"/>
        <v>131031.60000000002</v>
      </c>
      <c r="P54" s="50"/>
    </row>
    <row r="55" spans="1:19" ht="401.25" customHeight="1" x14ac:dyDescent="0.25">
      <c r="A55" s="51" t="s">
        <v>49</v>
      </c>
      <c r="B55" s="24" t="s">
        <v>92</v>
      </c>
      <c r="C55" s="83" t="s">
        <v>91</v>
      </c>
      <c r="D55" s="22">
        <v>631.79999999999995</v>
      </c>
      <c r="E55" s="22">
        <v>832.1</v>
      </c>
      <c r="F55" s="22">
        <v>948</v>
      </c>
      <c r="G55" s="19">
        <v>942.2</v>
      </c>
      <c r="H55" s="19">
        <v>498.2</v>
      </c>
      <c r="I55" s="19">
        <v>565.5</v>
      </c>
      <c r="J55" s="19">
        <v>951.2</v>
      </c>
      <c r="K55" s="19">
        <v>151.6</v>
      </c>
      <c r="L55" s="19">
        <v>151.6</v>
      </c>
      <c r="M55" s="19">
        <v>151.6</v>
      </c>
      <c r="N55" s="19">
        <v>151.6</v>
      </c>
      <c r="O55" s="19">
        <f>SUM(D55:N55)</f>
        <v>5975.4000000000015</v>
      </c>
      <c r="P55" s="43" t="s">
        <v>55</v>
      </c>
    </row>
    <row r="56" spans="1:19" ht="23.25" x14ac:dyDescent="0.25">
      <c r="A56" s="26" t="s">
        <v>15</v>
      </c>
      <c r="B56" s="26"/>
      <c r="C56" s="26"/>
      <c r="D56" s="34">
        <f>D55</f>
        <v>631.79999999999995</v>
      </c>
      <c r="E56" s="34">
        <f t="shared" ref="E56:H56" si="7">E55</f>
        <v>832.1</v>
      </c>
      <c r="F56" s="34">
        <f t="shared" si="7"/>
        <v>948</v>
      </c>
      <c r="G56" s="34">
        <f t="shared" si="7"/>
        <v>942.2</v>
      </c>
      <c r="H56" s="34">
        <f t="shared" si="7"/>
        <v>498.2</v>
      </c>
      <c r="I56" s="34">
        <f t="shared" ref="I56" si="8">I55</f>
        <v>565.5</v>
      </c>
      <c r="J56" s="34">
        <f>J55</f>
        <v>951.2</v>
      </c>
      <c r="K56" s="34">
        <f>K55</f>
        <v>151.6</v>
      </c>
      <c r="L56" s="34">
        <f t="shared" ref="L56:N56" si="9">L55</f>
        <v>151.6</v>
      </c>
      <c r="M56" s="34">
        <v>151.6</v>
      </c>
      <c r="N56" s="34">
        <f t="shared" si="9"/>
        <v>151.6</v>
      </c>
      <c r="O56" s="34">
        <f>SUM(D56:N56)</f>
        <v>5975.4000000000015</v>
      </c>
      <c r="P56" s="29"/>
    </row>
    <row r="57" spans="1:19" ht="269.25" customHeight="1" x14ac:dyDescent="0.25">
      <c r="A57" s="28" t="s">
        <v>43</v>
      </c>
      <c r="B57" s="24" t="s">
        <v>35</v>
      </c>
      <c r="C57" s="24" t="s">
        <v>78</v>
      </c>
      <c r="D57" s="34">
        <v>0</v>
      </c>
      <c r="E57" s="116" t="s">
        <v>6</v>
      </c>
      <c r="F57" s="117"/>
      <c r="G57" s="117"/>
      <c r="H57" s="117"/>
      <c r="I57" s="117"/>
      <c r="J57" s="117"/>
      <c r="K57" s="117"/>
      <c r="L57" s="117"/>
      <c r="M57" s="117"/>
      <c r="N57" s="117"/>
      <c r="O57" s="118"/>
      <c r="P57" s="43" t="s">
        <v>16</v>
      </c>
    </row>
    <row r="58" spans="1:19" ht="23.25" x14ac:dyDescent="0.35">
      <c r="A58" s="52" t="s">
        <v>58</v>
      </c>
      <c r="B58" s="53"/>
      <c r="C58" s="53"/>
      <c r="D58" s="54">
        <f t="shared" ref="D58:O58" si="10">D22+D29+D34+D42+D44+D54+D56</f>
        <v>8344</v>
      </c>
      <c r="E58" s="54">
        <f t="shared" si="10"/>
        <v>11158.7</v>
      </c>
      <c r="F58" s="54">
        <f t="shared" si="10"/>
        <v>11757.6</v>
      </c>
      <c r="G58" s="54">
        <f t="shared" si="10"/>
        <v>27321.600000000002</v>
      </c>
      <c r="H58" s="54">
        <f t="shared" si="10"/>
        <v>29647.200000000001</v>
      </c>
      <c r="I58" s="54">
        <f t="shared" si="10"/>
        <v>32218.5</v>
      </c>
      <c r="J58" s="54">
        <f t="shared" si="10"/>
        <v>28193.9</v>
      </c>
      <c r="K58" s="54">
        <f t="shared" si="10"/>
        <v>29295.4</v>
      </c>
      <c r="L58" s="54">
        <f t="shared" si="10"/>
        <v>33757.199999999997</v>
      </c>
      <c r="M58" s="54">
        <f t="shared" si="10"/>
        <v>32433.399999999994</v>
      </c>
      <c r="N58" s="54">
        <f t="shared" si="10"/>
        <v>32439.699999999997</v>
      </c>
      <c r="O58" s="54">
        <f t="shared" si="10"/>
        <v>276567.20000000007</v>
      </c>
      <c r="P58" s="53"/>
      <c r="S58" s="7"/>
    </row>
    <row r="59" spans="1:19" ht="253.5" customHeight="1" x14ac:dyDescent="0.65">
      <c r="A59" s="128" t="s">
        <v>93</v>
      </c>
      <c r="B59" s="128"/>
      <c r="C59" s="128"/>
      <c r="D59" s="128"/>
      <c r="E59" s="128"/>
      <c r="F59" s="128"/>
      <c r="G59" s="129" t="s">
        <v>50</v>
      </c>
      <c r="H59" s="129"/>
      <c r="I59" s="129"/>
      <c r="J59" s="129"/>
      <c r="K59" s="129"/>
      <c r="L59" s="129"/>
      <c r="M59" s="129"/>
      <c r="N59" s="129"/>
      <c r="O59" s="4"/>
      <c r="P59" s="3"/>
    </row>
    <row r="60" spans="1:19" ht="99" customHeight="1" x14ac:dyDescent="0.25">
      <c r="A60" s="2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3"/>
    </row>
    <row r="61" spans="1:19" ht="20.25" x14ac:dyDescent="0.3">
      <c r="A61" s="8"/>
      <c r="B61" s="8"/>
      <c r="C61" s="8"/>
      <c r="D61" s="9"/>
      <c r="I61" s="10"/>
      <c r="J61" s="10"/>
      <c r="K61" s="10"/>
      <c r="L61" s="10"/>
      <c r="M61" s="10"/>
      <c r="N61" s="10"/>
      <c r="O61" s="10"/>
      <c r="P61" s="10"/>
    </row>
    <row r="62" spans="1:19" x14ac:dyDescent="0.25">
      <c r="A62" s="1"/>
      <c r="B62" s="1"/>
      <c r="C62" s="1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21" x14ac:dyDescent="0.35">
      <c r="A64" s="5"/>
      <c r="B64" s="6"/>
      <c r="C64" s="6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6" ht="20.25" x14ac:dyDescent="0.3">
      <c r="A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</sheetData>
  <mergeCells count="30">
    <mergeCell ref="C46:C47"/>
    <mergeCell ref="P45:P47"/>
    <mergeCell ref="J48:O48"/>
    <mergeCell ref="O8:O9"/>
    <mergeCell ref="F13:O13"/>
    <mergeCell ref="A30:P30"/>
    <mergeCell ref="P12:P14"/>
    <mergeCell ref="D8:N8"/>
    <mergeCell ref="A20:A21"/>
    <mergeCell ref="L21:O21"/>
    <mergeCell ref="P20:P21"/>
    <mergeCell ref="C7:C9"/>
    <mergeCell ref="A7:A9"/>
    <mergeCell ref="B7:B9"/>
    <mergeCell ref="A12:A14"/>
    <mergeCell ref="A59:F59"/>
    <mergeCell ref="G59:N59"/>
    <mergeCell ref="E57:O57"/>
    <mergeCell ref="C51:C53"/>
    <mergeCell ref="A51:A53"/>
    <mergeCell ref="I1:P1"/>
    <mergeCell ref="P7:P9"/>
    <mergeCell ref="E28:G28"/>
    <mergeCell ref="H28:O28"/>
    <mergeCell ref="P27:P28"/>
    <mergeCell ref="D7:O7"/>
    <mergeCell ref="A5:P5"/>
    <mergeCell ref="A6:P6"/>
    <mergeCell ref="N3:U3"/>
    <mergeCell ref="N2:P2"/>
  </mergeCells>
  <pageMargins left="0.19685039370078741" right="0.19685039370078741" top="0.39370078740157483" bottom="0.39370078740157483" header="0" footer="0"/>
  <pageSetup paperSize="9" scale="34" orientation="landscape" r:id="rId1"/>
  <rowBreaks count="2" manualBreakCount="2">
    <brk id="16" max="13" man="1"/>
    <brk id="24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molod431a</dc:creator>
  <cp:lastModifiedBy>org301</cp:lastModifiedBy>
  <cp:lastPrinted>2025-02-19T07:53:09Z</cp:lastPrinted>
  <dcterms:created xsi:type="dcterms:W3CDTF">2019-11-18T08:38:34Z</dcterms:created>
  <dcterms:modified xsi:type="dcterms:W3CDTF">2025-02-27T06:19:58Z</dcterms:modified>
</cp:coreProperties>
</file>