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Лист1!$A$1:$J$80</definedName>
  </definedNames>
  <calcPr calcId="152511"/>
</workbook>
</file>

<file path=xl/calcChain.xml><?xml version="1.0" encoding="utf-8"?>
<calcChain xmlns="http://schemas.openxmlformats.org/spreadsheetml/2006/main">
  <c r="J56" i="3" l="1"/>
  <c r="J21" i="3" l="1"/>
  <c r="G35" i="3" l="1"/>
  <c r="G36" i="3"/>
  <c r="G34" i="3"/>
  <c r="J23" i="3"/>
  <c r="H15" i="3" l="1"/>
  <c r="G19" i="3"/>
  <c r="I51" i="3" l="1"/>
  <c r="J51" i="3"/>
  <c r="H51" i="3"/>
  <c r="E44" i="3"/>
  <c r="H20" i="3"/>
  <c r="G28" i="3" l="1"/>
  <c r="G29" i="3"/>
  <c r="G30" i="3"/>
  <c r="G54" i="3" l="1"/>
  <c r="G55" i="3" s="1"/>
  <c r="H55" i="3"/>
  <c r="I55" i="3"/>
  <c r="J55" i="3"/>
  <c r="G26" i="3" l="1"/>
  <c r="G27" i="3"/>
  <c r="G32" i="3"/>
  <c r="G33" i="3"/>
  <c r="I25" i="3" l="1"/>
  <c r="G44" i="3" l="1"/>
  <c r="I22" i="3" l="1"/>
  <c r="I65" i="3" l="1"/>
  <c r="J65" i="3"/>
  <c r="H65" i="3"/>
  <c r="J22" i="3"/>
  <c r="G68" i="3"/>
  <c r="G31" i="3" l="1"/>
  <c r="G25" i="3" l="1"/>
  <c r="I56" i="3" l="1"/>
  <c r="I72" i="3" l="1"/>
  <c r="J72" i="3"/>
  <c r="H72" i="3"/>
  <c r="H56" i="3"/>
  <c r="G57" i="3"/>
  <c r="G72" i="3" l="1"/>
  <c r="I59" i="3" l="1"/>
  <c r="J59" i="3"/>
  <c r="H59" i="3"/>
  <c r="G58" i="3" l="1"/>
  <c r="J69" i="3"/>
  <c r="H69" i="3"/>
  <c r="G67" i="3"/>
  <c r="H60" i="3" l="1"/>
  <c r="J60" i="3"/>
  <c r="J64" i="3" s="1"/>
  <c r="G63" i="3" l="1"/>
  <c r="I60" i="3" l="1"/>
  <c r="I64" i="3" s="1"/>
  <c r="J16" i="3"/>
  <c r="J15" i="3" l="1"/>
  <c r="J20" i="3" s="1"/>
  <c r="G62" i="3"/>
  <c r="I69" i="3" l="1"/>
  <c r="G66" i="3" l="1"/>
  <c r="G69" i="3" l="1"/>
  <c r="G65" i="3"/>
  <c r="I16" i="3"/>
  <c r="I15" i="3" s="1"/>
  <c r="G17" i="3"/>
  <c r="I20" i="3" l="1"/>
  <c r="J76" i="3"/>
  <c r="I76" i="3"/>
  <c r="G18" i="3"/>
  <c r="G76" i="3" l="1"/>
  <c r="G61" i="3"/>
  <c r="H64" i="3" l="1"/>
  <c r="G60" i="3"/>
  <c r="G64" i="3" l="1"/>
  <c r="G16" i="3"/>
  <c r="I48" i="3" l="1"/>
  <c r="J75" i="3" l="1"/>
  <c r="I43" i="3" l="1"/>
  <c r="I75" i="3" s="1"/>
  <c r="H48" i="3" l="1"/>
  <c r="G48" i="3" s="1"/>
  <c r="H43" i="3"/>
  <c r="H42" i="3" s="1"/>
  <c r="G42" i="3" s="1"/>
  <c r="H23" i="3" l="1"/>
  <c r="H22" i="3" s="1"/>
  <c r="H75" i="3" l="1"/>
  <c r="I53" i="3"/>
  <c r="J53" i="3"/>
  <c r="H53" i="3"/>
  <c r="H50" i="3"/>
  <c r="I50" i="3"/>
  <c r="J50" i="3"/>
  <c r="H21" i="3" l="1"/>
  <c r="G56" i="3" l="1"/>
  <c r="G59" i="3" s="1"/>
  <c r="G52" i="3"/>
  <c r="G50" i="3"/>
  <c r="G41" i="3"/>
  <c r="J40" i="3"/>
  <c r="J47" i="3" s="1"/>
  <c r="I40" i="3"/>
  <c r="I47" i="3" s="1"/>
  <c r="G23" i="3"/>
  <c r="I21" i="3"/>
  <c r="J39" i="3" l="1"/>
  <c r="J73" i="3" s="1"/>
  <c r="H39" i="3"/>
  <c r="G22" i="3"/>
  <c r="G15" i="3"/>
  <c r="H40" i="3"/>
  <c r="G40" i="3" s="1"/>
  <c r="G47" i="3" s="1"/>
  <c r="G71" i="3"/>
  <c r="J70" i="3" l="1"/>
  <c r="I39" i="3"/>
  <c r="I73" i="3" s="1"/>
  <c r="G21" i="3"/>
  <c r="G39" i="3" s="1"/>
  <c r="H47" i="3"/>
  <c r="H73" i="3" s="1"/>
  <c r="G51" i="3"/>
  <c r="G53" i="3" s="1"/>
  <c r="I70" i="3" l="1"/>
  <c r="H70" i="3"/>
  <c r="G20" i="3"/>
  <c r="G70" i="3" l="1"/>
  <c r="G73" i="3"/>
</calcChain>
</file>

<file path=xl/sharedStrings.xml><?xml version="1.0" encoding="utf-8"?>
<sst xmlns="http://schemas.openxmlformats.org/spreadsheetml/2006/main" count="158" uniqueCount="103">
  <si>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</si>
  <si>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</si>
  <si>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</si>
  <si>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</si>
  <si>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</si>
  <si>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</si>
  <si>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</si>
  <si>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</si>
  <si>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</si>
  <si>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</si>
  <si>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</si>
  <si>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</si>
  <si>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</si>
  <si>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</si>
  <si>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</si>
  <si>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</si>
  <si>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</si>
  <si>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</si>
  <si>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</si>
  <si>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</si>
  <si>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</si>
  <si>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</si>
  <si>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</si>
  <si>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</si>
  <si>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</si>
  <si>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</si>
  <si>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</si>
  <si>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</si>
  <si>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</si>
  <si>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</si>
  <si>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</si>
  <si>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</si>
  <si>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</si>
  <si>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</si>
  <si>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</si>
  <si>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</si>
  <si>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</si>
  <si>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</si>
  <si>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</si>
  <si>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</si>
  <si>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</si>
  <si>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</si>
  <si>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</si>
  <si>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</si>
  <si>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</si>
  <si>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</si>
  <si>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</si>
  <si>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</si>
  <si>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</si>
  <si>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</si>
  <si>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</si>
  <si>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</si>
  <si>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</si>
  <si>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</si>
  <si>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</si>
  <si>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</si>
  <si>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</si>
  <si>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</si>
  <si>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</si>
  <si>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</si>
  <si>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</si>
  <si>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</si>
  <si>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</si>
  <si>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</si>
  <si>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</si>
  <si>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</si>
  <si>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</si>
  <si>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</si>
  <si>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</si>
  <si>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</si>
  <si>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</si>
  <si>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</si>
  <si>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</si>
  <si>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</si>
  <si>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</si>
  <si>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>13 390,050**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</si>
  <si>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</si>
  <si>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</si>
  <si>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</si>
  <si>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7.1. Інші заходи, пов'язані із супроводом реалізації інвестиційних проєктів</t>
  </si>
  <si>
    <t xml:space="preserve">7.2.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</si>
  <si>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Комунальне підприємство «Інститут розвитку міста Кривого Рогу»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</si>
  <si>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</si>
  <si>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у тому числі: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</si>
  <si>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м. Кривий Ріг, Дніпропетровська обл.</t>
  </si>
  <si>
    <t>касові видатки за 2024 рік</t>
  </si>
  <si>
    <t>38 034,850**</t>
  </si>
  <si>
    <t>24 644,800**</t>
  </si>
  <si>
    <t>29 840,077**</t>
  </si>
  <si>
    <t>19 061,023**</t>
  </si>
  <si>
    <t>10 779,054**</t>
  </si>
  <si>
    <t>32 189,420**</t>
  </si>
  <si>
    <t>17 507,235**</t>
  </si>
  <si>
    <t>14 682,185**</t>
  </si>
  <si>
    <t>200,00**</t>
  </si>
  <si>
    <t>34 411,598**</t>
  </si>
  <si>
    <t>18 051,720**</t>
  </si>
  <si>
    <t>16 359,878**</t>
  </si>
  <si>
    <t>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</si>
  <si>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</si>
  <si>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 
</t>
  </si>
  <si>
    <t>Відділи, управління, інші виконавчі органи міської ради, у тому числі за головними розпорядниками:</t>
  </si>
  <si>
    <t>Додаток 2 
до рішення виконкому міської ради
23.01.2025 №122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</si>
</sst>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/>
    <xf numFmtId="0" fontId="19" fillId="2" borderId="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7" fillId="2" borderId="1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4" fontId="27" fillId="0" borderId="0" xfId="0" applyNumberFormat="1" applyFont="1"/>
    <xf numFmtId="4" fontId="28" fillId="0" borderId="0" xfId="0" applyNumberFormat="1" applyFont="1"/>
    <xf numFmtId="4" fontId="15" fillId="0" borderId="0" xfId="0" applyNumberFormat="1" applyFont="1"/>
    <xf numFmtId="0" fontId="11" fillId="2" borderId="4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5" fillId="0" borderId="12" xfId="0" applyFont="1" applyBorder="1"/>
    <xf numFmtId="0" fontId="15" fillId="0" borderId="4" xfId="0" applyFont="1" applyBorder="1"/>
    <xf numFmtId="0" fontId="16" fillId="0" borderId="15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view="pageBreakPreview" topLeftCell="E3" zoomScaleNormal="100" zoomScaleSheetLayoutView="100" workbookViewId="0">
      <selection activeCell="H3" sqref="H3:J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2" max="12" width="17.28515625" customWidth="1"/>
    <col min="13" max="13" width="14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87" t="s">
        <v>22</v>
      </c>
      <c r="J1" s="187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76"/>
      <c r="H3" s="217" t="s">
        <v>102</v>
      </c>
      <c r="I3" s="217"/>
      <c r="J3" s="217"/>
    </row>
    <row r="4" spans="1:10" ht="15.75" customHeight="1" x14ac:dyDescent="0.25">
      <c r="A4" s="1"/>
      <c r="B4" s="1"/>
      <c r="C4" s="11"/>
      <c r="D4" s="11"/>
      <c r="E4" s="11"/>
      <c r="F4" s="11"/>
      <c r="G4" s="176"/>
      <c r="H4" s="217"/>
      <c r="I4" s="217"/>
      <c r="J4" s="217"/>
    </row>
    <row r="5" spans="1:10" ht="15.75" customHeight="1" x14ac:dyDescent="0.25">
      <c r="A5" s="1"/>
      <c r="B5" s="1"/>
      <c r="C5" s="11"/>
      <c r="D5" s="11"/>
      <c r="E5" s="11"/>
      <c r="F5" s="11"/>
      <c r="G5" s="176"/>
      <c r="H5" s="217"/>
      <c r="I5" s="217"/>
      <c r="J5" s="217"/>
    </row>
    <row r="6" spans="1:10" ht="59.25" customHeight="1" x14ac:dyDescent="0.25">
      <c r="A6" s="195" t="s">
        <v>46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ht="11.25" customHeight="1" x14ac:dyDescent="0.5">
      <c r="A7" s="74"/>
      <c r="B7" s="74"/>
      <c r="C7" s="75"/>
      <c r="D7" s="76"/>
      <c r="E7" s="76"/>
      <c r="F7" s="76"/>
      <c r="G7" s="76"/>
      <c r="H7" s="76"/>
      <c r="I7" s="77"/>
      <c r="J7" s="77"/>
    </row>
    <row r="8" spans="1:10" ht="23.25" customHeight="1" x14ac:dyDescent="0.25">
      <c r="A8" s="195" t="s">
        <v>0</v>
      </c>
      <c r="B8" s="195"/>
      <c r="C8" s="195"/>
      <c r="D8" s="195"/>
      <c r="E8" s="195"/>
      <c r="F8" s="195"/>
      <c r="G8" s="195"/>
      <c r="H8" s="195"/>
      <c r="I8" s="195"/>
      <c r="J8" s="195"/>
    </row>
    <row r="9" spans="1:10" ht="32.25" customHeight="1" x14ac:dyDescent="0.25">
      <c r="A9" s="195" t="s">
        <v>67</v>
      </c>
      <c r="B9" s="195"/>
      <c r="C9" s="195"/>
      <c r="D9" s="195"/>
      <c r="E9" s="195"/>
      <c r="F9" s="195"/>
      <c r="G9" s="195"/>
      <c r="H9" s="195"/>
      <c r="I9" s="195"/>
      <c r="J9" s="195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88" t="s">
        <v>13</v>
      </c>
      <c r="B11" s="188" t="s">
        <v>4</v>
      </c>
      <c r="C11" s="188" t="s">
        <v>7</v>
      </c>
      <c r="D11" s="188" t="s">
        <v>39</v>
      </c>
      <c r="E11" s="188" t="s">
        <v>5</v>
      </c>
      <c r="F11" s="188" t="s">
        <v>10</v>
      </c>
      <c r="G11" s="188" t="s">
        <v>29</v>
      </c>
      <c r="H11" s="192" t="s">
        <v>83</v>
      </c>
      <c r="I11" s="193"/>
      <c r="J11" s="194"/>
    </row>
    <row r="12" spans="1:10" ht="15" customHeight="1" x14ac:dyDescent="0.25">
      <c r="A12" s="196"/>
      <c r="B12" s="196"/>
      <c r="C12" s="198"/>
      <c r="D12" s="189"/>
      <c r="E12" s="189"/>
      <c r="F12" s="189"/>
      <c r="G12" s="189"/>
      <c r="H12" s="188" t="s">
        <v>31</v>
      </c>
      <c r="I12" s="188" t="s">
        <v>53</v>
      </c>
      <c r="J12" s="188" t="s">
        <v>85</v>
      </c>
    </row>
    <row r="13" spans="1:10" ht="49.5" customHeight="1" x14ac:dyDescent="0.25">
      <c r="A13" s="191"/>
      <c r="B13" s="197"/>
      <c r="C13" s="197"/>
      <c r="D13" s="190"/>
      <c r="E13" s="190"/>
      <c r="F13" s="190"/>
      <c r="G13" s="191"/>
      <c r="H13" s="190"/>
      <c r="I13" s="190"/>
      <c r="J13" s="190"/>
    </row>
    <row r="14" spans="1:10" ht="15.75" x14ac:dyDescent="0.25">
      <c r="A14" s="17">
        <v>1</v>
      </c>
      <c r="B14" s="18">
        <v>2</v>
      </c>
      <c r="C14" s="18">
        <v>3</v>
      </c>
      <c r="D14" s="19">
        <v>4</v>
      </c>
      <c r="E14" s="19">
        <v>5</v>
      </c>
      <c r="F14" s="19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51.75" customHeight="1" x14ac:dyDescent="0.25">
      <c r="A15" s="127">
        <v>1</v>
      </c>
      <c r="B15" s="128" t="s">
        <v>3</v>
      </c>
      <c r="C15" s="20" t="s">
        <v>47</v>
      </c>
      <c r="D15" s="151" t="s">
        <v>40</v>
      </c>
      <c r="E15" s="179" t="s">
        <v>101</v>
      </c>
      <c r="F15" s="218" t="s">
        <v>59</v>
      </c>
      <c r="G15" s="22">
        <f>H15+I15+J15</f>
        <v>451.79599999999999</v>
      </c>
      <c r="H15" s="23">
        <f>H16+H19</f>
        <v>0</v>
      </c>
      <c r="I15" s="23">
        <f t="shared" ref="I15:J15" si="0">I16+I19</f>
        <v>105.074</v>
      </c>
      <c r="J15" s="23">
        <f t="shared" si="0"/>
        <v>346.72199999999998</v>
      </c>
    </row>
    <row r="16" spans="1:10" ht="38.25" customHeight="1" x14ac:dyDescent="0.25">
      <c r="A16" s="70"/>
      <c r="B16" s="78"/>
      <c r="C16" s="231" t="s">
        <v>33</v>
      </c>
      <c r="D16" s="48"/>
      <c r="E16" s="180"/>
      <c r="F16" s="219"/>
      <c r="G16" s="42">
        <f t="shared" ref="G16:G19" si="1">H16+I16+J16</f>
        <v>451.79599999999999</v>
      </c>
      <c r="H16" s="43">
        <v>0</v>
      </c>
      <c r="I16" s="39">
        <f>I17+I18</f>
        <v>105.074</v>
      </c>
      <c r="J16" s="25">
        <f>J17+J18</f>
        <v>346.72199999999998</v>
      </c>
    </row>
    <row r="17" spans="1:17" ht="177.75" customHeight="1" x14ac:dyDescent="0.25">
      <c r="A17" s="70"/>
      <c r="B17" s="84"/>
      <c r="C17" s="232"/>
      <c r="D17" s="26"/>
      <c r="E17" s="132" t="s">
        <v>6</v>
      </c>
      <c r="F17" s="180"/>
      <c r="G17" s="42">
        <f t="shared" si="1"/>
        <v>451.79599999999999</v>
      </c>
      <c r="H17" s="43">
        <v>0</v>
      </c>
      <c r="I17" s="39">
        <v>105.074</v>
      </c>
      <c r="J17" s="25">
        <v>346.72199999999998</v>
      </c>
      <c r="O17" s="15"/>
    </row>
    <row r="18" spans="1:17" ht="73.5" customHeight="1" x14ac:dyDescent="0.25">
      <c r="A18" s="70"/>
      <c r="B18" s="84"/>
      <c r="C18" s="144" t="s">
        <v>42</v>
      </c>
      <c r="D18" s="26"/>
      <c r="E18" s="131" t="s">
        <v>34</v>
      </c>
      <c r="F18" s="143" t="s">
        <v>58</v>
      </c>
      <c r="G18" s="33">
        <f t="shared" si="1"/>
        <v>0</v>
      </c>
      <c r="H18" s="45">
        <v>0</v>
      </c>
      <c r="I18" s="46">
        <v>0</v>
      </c>
      <c r="J18" s="34">
        <v>0</v>
      </c>
    </row>
    <row r="19" spans="1:17" ht="73.5" customHeight="1" x14ac:dyDescent="0.25">
      <c r="A19" s="97"/>
      <c r="B19" s="141"/>
      <c r="C19" s="142" t="s">
        <v>100</v>
      </c>
      <c r="D19" s="41"/>
      <c r="E19" s="131" t="s">
        <v>81</v>
      </c>
      <c r="F19" s="140" t="s">
        <v>16</v>
      </c>
      <c r="G19" s="33">
        <f t="shared" si="1"/>
        <v>0</v>
      </c>
      <c r="H19" s="45">
        <v>0</v>
      </c>
      <c r="I19" s="46">
        <v>0</v>
      </c>
      <c r="J19" s="34">
        <v>0</v>
      </c>
    </row>
    <row r="20" spans="1:17" ht="15.75" x14ac:dyDescent="0.25">
      <c r="A20" s="69"/>
      <c r="B20" s="226" t="s">
        <v>2</v>
      </c>
      <c r="C20" s="227"/>
      <c r="D20" s="38"/>
      <c r="E20" s="36"/>
      <c r="F20" s="21"/>
      <c r="G20" s="23">
        <f>H20+I20+J20</f>
        <v>451.79599999999999</v>
      </c>
      <c r="H20" s="22">
        <f>H15</f>
        <v>0</v>
      </c>
      <c r="I20" s="22">
        <f t="shared" ref="I20:J20" si="2">I15</f>
        <v>105.074</v>
      </c>
      <c r="J20" s="22">
        <f t="shared" si="2"/>
        <v>346.72199999999998</v>
      </c>
    </row>
    <row r="21" spans="1:17" ht="47.25" x14ac:dyDescent="0.25">
      <c r="A21" s="51">
        <v>2</v>
      </c>
      <c r="B21" s="128" t="s">
        <v>55</v>
      </c>
      <c r="C21" s="52" t="s">
        <v>57</v>
      </c>
      <c r="D21" s="152" t="s">
        <v>40</v>
      </c>
      <c r="E21" s="224" t="s">
        <v>21</v>
      </c>
      <c r="F21" s="148" t="s">
        <v>16</v>
      </c>
      <c r="G21" s="23">
        <f>H21+I21+J21-4.71805</f>
        <v>2538.7334000000005</v>
      </c>
      <c r="H21" s="22">
        <f>H22+H25+H28+H31</f>
        <v>406.70805000000001</v>
      </c>
      <c r="I21" s="22">
        <f>I22+I25+I28+I31</f>
        <v>2001.8144000000002</v>
      </c>
      <c r="J21" s="22">
        <f>J22+J34+J35+J36</f>
        <v>134.929</v>
      </c>
    </row>
    <row r="22" spans="1:17" ht="15.75" x14ac:dyDescent="0.25">
      <c r="A22" s="101"/>
      <c r="B22" s="129"/>
      <c r="C22" s="228" t="s">
        <v>54</v>
      </c>
      <c r="D22" s="153"/>
      <c r="E22" s="225"/>
      <c r="F22" s="149"/>
      <c r="G22" s="42">
        <f t="shared" ref="G22:G52" si="3">H22+I22+J22</f>
        <v>1210.58305</v>
      </c>
      <c r="H22" s="25">
        <f>H23</f>
        <v>406.70805000000001</v>
      </c>
      <c r="I22" s="25">
        <f t="shared" ref="I22:J22" si="4">I23</f>
        <v>803.875</v>
      </c>
      <c r="J22" s="25">
        <f t="shared" si="4"/>
        <v>0</v>
      </c>
      <c r="Q22" s="15"/>
    </row>
    <row r="23" spans="1:17" ht="47.25" x14ac:dyDescent="0.25">
      <c r="A23" s="53"/>
      <c r="B23" s="129"/>
      <c r="C23" s="229"/>
      <c r="D23" s="153"/>
      <c r="E23" s="153" t="s">
        <v>63</v>
      </c>
      <c r="F23" s="129"/>
      <c r="G23" s="55">
        <f t="shared" si="3"/>
        <v>1210.58305</v>
      </c>
      <c r="H23" s="55">
        <f>401.99+4.71805</f>
        <v>406.70805000000001</v>
      </c>
      <c r="I23" s="24">
        <v>803.875</v>
      </c>
      <c r="J23" s="24">
        <f>0</f>
        <v>0</v>
      </c>
    </row>
    <row r="24" spans="1:17" ht="87" customHeight="1" x14ac:dyDescent="0.25">
      <c r="A24" s="58"/>
      <c r="B24" s="82"/>
      <c r="C24" s="230"/>
      <c r="D24" s="150"/>
      <c r="E24" s="59"/>
      <c r="F24" s="150" t="s">
        <v>23</v>
      </c>
      <c r="G24" s="28"/>
      <c r="H24" s="28">
        <v>4.718</v>
      </c>
      <c r="I24" s="29">
        <v>4.718</v>
      </c>
      <c r="J24" s="29">
        <v>0</v>
      </c>
    </row>
    <row r="25" spans="1:17" ht="29.25" customHeight="1" x14ac:dyDescent="0.25">
      <c r="A25" s="101"/>
      <c r="B25" s="129"/>
      <c r="C25" s="229" t="s">
        <v>77</v>
      </c>
      <c r="D25" s="155" t="s">
        <v>40</v>
      </c>
      <c r="E25" s="220" t="s">
        <v>6</v>
      </c>
      <c r="F25" s="132" t="s">
        <v>65</v>
      </c>
      <c r="G25" s="28">
        <f>H25+I25</f>
        <v>399.31299999999999</v>
      </c>
      <c r="H25" s="28">
        <v>0</v>
      </c>
      <c r="I25" s="29">
        <f>I26</f>
        <v>399.31299999999999</v>
      </c>
      <c r="J25" s="95" t="s">
        <v>86</v>
      </c>
    </row>
    <row r="26" spans="1:17" ht="47.25" x14ac:dyDescent="0.25">
      <c r="A26" s="53"/>
      <c r="B26" s="124"/>
      <c r="C26" s="229"/>
      <c r="D26" s="153"/>
      <c r="E26" s="221"/>
      <c r="F26" s="112" t="s">
        <v>66</v>
      </c>
      <c r="G26" s="28">
        <f t="shared" ref="G26:G27" si="5">H26+I26</f>
        <v>399.31299999999999</v>
      </c>
      <c r="H26" s="28">
        <v>0</v>
      </c>
      <c r="I26" s="29">
        <v>399.31299999999999</v>
      </c>
      <c r="J26" s="95" t="s">
        <v>75</v>
      </c>
    </row>
    <row r="27" spans="1:17" ht="19.5" customHeight="1" x14ac:dyDescent="0.25">
      <c r="A27" s="53"/>
      <c r="B27" s="111"/>
      <c r="C27" s="230"/>
      <c r="D27" s="153"/>
      <c r="E27" s="221"/>
      <c r="F27" s="107" t="s">
        <v>11</v>
      </c>
      <c r="G27" s="34">
        <f t="shared" si="5"/>
        <v>0</v>
      </c>
      <c r="H27" s="33">
        <v>0</v>
      </c>
      <c r="I27" s="34">
        <v>0</v>
      </c>
      <c r="J27" s="115" t="s">
        <v>87</v>
      </c>
    </row>
    <row r="28" spans="1:17" ht="31.5" x14ac:dyDescent="0.25">
      <c r="A28" s="37"/>
      <c r="B28" s="111"/>
      <c r="C28" s="228" t="s">
        <v>36</v>
      </c>
      <c r="D28" s="48"/>
      <c r="E28" s="221"/>
      <c r="F28" s="114" t="s">
        <v>65</v>
      </c>
      <c r="G28" s="29">
        <f t="shared" ref="G28:G33" si="6">H28+I28</f>
        <v>399.31319999999999</v>
      </c>
      <c r="H28" s="28">
        <v>0</v>
      </c>
      <c r="I28" s="34">
        <v>399.31319999999999</v>
      </c>
      <c r="J28" s="29" t="s">
        <v>88</v>
      </c>
    </row>
    <row r="29" spans="1:17" ht="47.25" customHeight="1" x14ac:dyDescent="0.3">
      <c r="A29" s="53"/>
      <c r="B29" s="111"/>
      <c r="C29" s="229"/>
      <c r="D29" s="153"/>
      <c r="E29" s="221"/>
      <c r="F29" s="123" t="s">
        <v>66</v>
      </c>
      <c r="G29" s="29">
        <f t="shared" si="6"/>
        <v>399.31299999999999</v>
      </c>
      <c r="H29" s="28">
        <v>0</v>
      </c>
      <c r="I29" s="29">
        <v>399.31299999999999</v>
      </c>
      <c r="J29" s="29" t="s">
        <v>89</v>
      </c>
      <c r="M29" s="160"/>
    </row>
    <row r="30" spans="1:17" ht="17.25" customHeight="1" x14ac:dyDescent="0.25">
      <c r="A30" s="53"/>
      <c r="B30" s="111"/>
      <c r="C30" s="229"/>
      <c r="D30" s="153"/>
      <c r="E30" s="221"/>
      <c r="F30" s="125" t="s">
        <v>11</v>
      </c>
      <c r="G30" s="29">
        <f t="shared" si="6"/>
        <v>0</v>
      </c>
      <c r="H30" s="28">
        <v>0</v>
      </c>
      <c r="I30" s="29">
        <v>0</v>
      </c>
      <c r="J30" s="29" t="s">
        <v>90</v>
      </c>
    </row>
    <row r="31" spans="1:17" ht="31.5" x14ac:dyDescent="0.25">
      <c r="A31" s="53"/>
      <c r="B31" s="110"/>
      <c r="C31" s="233" t="s">
        <v>60</v>
      </c>
      <c r="D31" s="153"/>
      <c r="E31" s="221"/>
      <c r="F31" s="114" t="s">
        <v>65</v>
      </c>
      <c r="G31" s="29">
        <f t="shared" si="6"/>
        <v>399.31319999999999</v>
      </c>
      <c r="H31" s="28">
        <v>0</v>
      </c>
      <c r="I31" s="29">
        <v>399.31319999999999</v>
      </c>
      <c r="J31" s="29" t="s">
        <v>91</v>
      </c>
    </row>
    <row r="32" spans="1:17" ht="47.25" x14ac:dyDescent="0.25">
      <c r="A32" s="53"/>
      <c r="B32" s="110"/>
      <c r="C32" s="234"/>
      <c r="D32" s="153"/>
      <c r="E32" s="149"/>
      <c r="F32" s="123" t="s">
        <v>66</v>
      </c>
      <c r="G32" s="28">
        <f t="shared" si="6"/>
        <v>399.31299999999999</v>
      </c>
      <c r="H32" s="28">
        <v>0</v>
      </c>
      <c r="I32" s="29">
        <v>399.31299999999999</v>
      </c>
      <c r="J32" s="29" t="s">
        <v>92</v>
      </c>
    </row>
    <row r="33" spans="1:12" ht="16.5" customHeight="1" x14ac:dyDescent="0.25">
      <c r="A33" s="35"/>
      <c r="B33" s="129"/>
      <c r="C33" s="230"/>
      <c r="D33" s="153"/>
      <c r="E33" s="149"/>
      <c r="F33" s="132" t="s">
        <v>11</v>
      </c>
      <c r="G33" s="28">
        <f t="shared" si="6"/>
        <v>0</v>
      </c>
      <c r="H33" s="28">
        <v>0</v>
      </c>
      <c r="I33" s="29">
        <v>0</v>
      </c>
      <c r="J33" s="29" t="s">
        <v>93</v>
      </c>
    </row>
    <row r="34" spans="1:12" ht="125.25" customHeight="1" x14ac:dyDescent="0.25">
      <c r="A34" s="35"/>
      <c r="B34" s="81"/>
      <c r="C34" s="145" t="s">
        <v>76</v>
      </c>
      <c r="D34" s="153"/>
      <c r="E34" s="153"/>
      <c r="F34" s="146" t="s">
        <v>16</v>
      </c>
      <c r="G34" s="28">
        <f>H34+I34+J34</f>
        <v>53.536000000000001</v>
      </c>
      <c r="H34" s="28">
        <v>0</v>
      </c>
      <c r="I34" s="29">
        <v>0</v>
      </c>
      <c r="J34" s="29">
        <v>53.536000000000001</v>
      </c>
    </row>
    <row r="35" spans="1:12" ht="125.25" customHeight="1" x14ac:dyDescent="0.25">
      <c r="A35" s="35"/>
      <c r="B35" s="81"/>
      <c r="C35" s="145" t="s">
        <v>78</v>
      </c>
      <c r="D35" s="153"/>
      <c r="E35" s="153"/>
      <c r="F35" s="147"/>
      <c r="G35" s="28">
        <f t="shared" ref="G35:G36" si="7">H35+I35+J35</f>
        <v>53.536000000000001</v>
      </c>
      <c r="H35" s="28">
        <v>0</v>
      </c>
      <c r="I35" s="29">
        <v>0</v>
      </c>
      <c r="J35" s="29">
        <v>53.536000000000001</v>
      </c>
    </row>
    <row r="36" spans="1:12" ht="138.75" customHeight="1" x14ac:dyDescent="0.25">
      <c r="A36" s="35"/>
      <c r="B36" s="81"/>
      <c r="C36" s="154" t="s">
        <v>99</v>
      </c>
      <c r="D36" s="153"/>
      <c r="E36" s="153"/>
      <c r="F36" s="147"/>
      <c r="G36" s="28">
        <f t="shared" si="7"/>
        <v>27.856999999999999</v>
      </c>
      <c r="H36" s="28">
        <v>0</v>
      </c>
      <c r="I36" s="29">
        <v>0</v>
      </c>
      <c r="J36" s="29">
        <v>27.856999999999999</v>
      </c>
    </row>
    <row r="37" spans="1:12" ht="78.75" customHeight="1" x14ac:dyDescent="0.25">
      <c r="A37" s="35"/>
      <c r="B37" s="81"/>
      <c r="C37" s="154" t="s">
        <v>82</v>
      </c>
      <c r="D37" s="153"/>
      <c r="E37" s="153"/>
      <c r="F37" s="147"/>
      <c r="G37" s="29" t="s">
        <v>94</v>
      </c>
      <c r="H37" s="28">
        <v>0</v>
      </c>
      <c r="I37" s="29">
        <v>0</v>
      </c>
      <c r="J37" s="29" t="s">
        <v>94</v>
      </c>
    </row>
    <row r="38" spans="1:12" ht="79.5" customHeight="1" x14ac:dyDescent="0.25">
      <c r="A38" s="30"/>
      <c r="B38" s="103"/>
      <c r="C38" s="145" t="s">
        <v>84</v>
      </c>
      <c r="D38" s="59"/>
      <c r="E38" s="59"/>
      <c r="F38" s="163"/>
      <c r="G38" s="29" t="s">
        <v>94</v>
      </c>
      <c r="H38" s="28">
        <v>0</v>
      </c>
      <c r="I38" s="29">
        <v>0</v>
      </c>
      <c r="J38" s="29" t="s">
        <v>94</v>
      </c>
    </row>
    <row r="39" spans="1:12" ht="15.75" x14ac:dyDescent="0.25">
      <c r="A39" s="30"/>
      <c r="B39" s="177" t="s">
        <v>2</v>
      </c>
      <c r="C39" s="178"/>
      <c r="D39" s="41"/>
      <c r="E39" s="41"/>
      <c r="F39" s="31"/>
      <c r="G39" s="72">
        <f>G21</f>
        <v>2538.7334000000005</v>
      </c>
      <c r="H39" s="83">
        <f>H21</f>
        <v>406.70805000000001</v>
      </c>
      <c r="I39" s="83">
        <f>I21</f>
        <v>2001.8144000000002</v>
      </c>
      <c r="J39" s="83">
        <f>J21</f>
        <v>134.929</v>
      </c>
    </row>
    <row r="40" spans="1:12" ht="51" customHeight="1" x14ac:dyDescent="0.25">
      <c r="A40" s="104">
        <v>3</v>
      </c>
      <c r="B40" s="65" t="s">
        <v>8</v>
      </c>
      <c r="C40" s="99" t="s">
        <v>19</v>
      </c>
      <c r="D40" s="48" t="s">
        <v>40</v>
      </c>
      <c r="E40" s="48" t="s">
        <v>6</v>
      </c>
      <c r="F40" s="98" t="s">
        <v>16</v>
      </c>
      <c r="G40" s="23">
        <f>H40+I40+J40</f>
        <v>5630.3050000000003</v>
      </c>
      <c r="H40" s="23">
        <f>H41</f>
        <v>0</v>
      </c>
      <c r="I40" s="23">
        <f t="shared" ref="I40:J40" si="8">I41</f>
        <v>5630.3050000000003</v>
      </c>
      <c r="J40" s="23">
        <f t="shared" si="8"/>
        <v>0</v>
      </c>
    </row>
    <row r="41" spans="1:12" ht="66.75" customHeight="1" x14ac:dyDescent="0.25">
      <c r="A41" s="53"/>
      <c r="B41" s="35"/>
      <c r="C41" s="57" t="s">
        <v>18</v>
      </c>
      <c r="D41" s="49"/>
      <c r="E41" s="59"/>
      <c r="F41" s="86"/>
      <c r="G41" s="33">
        <f t="shared" si="3"/>
        <v>5630.3050000000003</v>
      </c>
      <c r="H41" s="34">
        <v>0</v>
      </c>
      <c r="I41" s="34">
        <v>5630.3050000000003</v>
      </c>
      <c r="J41" s="34">
        <v>0</v>
      </c>
    </row>
    <row r="42" spans="1:12" ht="19.5" customHeight="1" x14ac:dyDescent="0.25">
      <c r="A42" s="70"/>
      <c r="B42" s="35"/>
      <c r="C42" s="93" t="s">
        <v>20</v>
      </c>
      <c r="D42" s="179" t="s">
        <v>40</v>
      </c>
      <c r="E42" s="220" t="s">
        <v>6</v>
      </c>
      <c r="F42" s="60" t="s">
        <v>16</v>
      </c>
      <c r="G42" s="61">
        <f>H42+I42+J42-7298.44908-656.55059</f>
        <v>65505.893540000005</v>
      </c>
      <c r="H42" s="62">
        <f>445.54392+269.93162+H43</f>
        <v>8670.4752100000005</v>
      </c>
      <c r="I42" s="61">
        <v>32909.053</v>
      </c>
      <c r="J42" s="61">
        <v>31881.365000000002</v>
      </c>
    </row>
    <row r="43" spans="1:12" ht="43.5" customHeight="1" x14ac:dyDescent="0.25">
      <c r="A43" s="53"/>
      <c r="B43" s="35"/>
      <c r="C43" s="81"/>
      <c r="D43" s="180"/>
      <c r="E43" s="222"/>
      <c r="F43" s="63" t="s">
        <v>23</v>
      </c>
      <c r="G43" s="25"/>
      <c r="H43" s="42">
        <f>7298.44908+656.55059</f>
        <v>7954.9996700000002</v>
      </c>
      <c r="I43" s="25">
        <f>7298.44908+656.55059</f>
        <v>7954.9996700000002</v>
      </c>
      <c r="J43" s="25">
        <v>0</v>
      </c>
    </row>
    <row r="44" spans="1:12" ht="36.75" customHeight="1" x14ac:dyDescent="0.25">
      <c r="A44" s="53"/>
      <c r="B44" s="35"/>
      <c r="C44" s="93" t="s">
        <v>56</v>
      </c>
      <c r="D44" s="179" t="s">
        <v>40</v>
      </c>
      <c r="E44" s="220" t="str">
        <f>$E$42</f>
        <v>Управління капітального будівництва виконкому Криворізької міської ради</v>
      </c>
      <c r="F44" s="114" t="s">
        <v>65</v>
      </c>
      <c r="G44" s="24">
        <f>H44+I44</f>
        <v>0</v>
      </c>
      <c r="H44" s="27">
        <v>0</v>
      </c>
      <c r="I44" s="27">
        <v>0</v>
      </c>
      <c r="J44" s="108" t="s">
        <v>95</v>
      </c>
    </row>
    <row r="45" spans="1:12" ht="47.25" customHeight="1" x14ac:dyDescent="0.35">
      <c r="A45" s="53"/>
      <c r="B45" s="35"/>
      <c r="C45" s="81"/>
      <c r="D45" s="181"/>
      <c r="E45" s="221"/>
      <c r="F45" s="132" t="s">
        <v>66</v>
      </c>
      <c r="G45" s="39">
        <v>0</v>
      </c>
      <c r="H45" s="39">
        <v>0</v>
      </c>
      <c r="I45" s="39">
        <v>0</v>
      </c>
      <c r="J45" s="113" t="s">
        <v>96</v>
      </c>
      <c r="L45" s="161"/>
    </row>
    <row r="46" spans="1:12" ht="15.75" x14ac:dyDescent="0.25">
      <c r="A46" s="58"/>
      <c r="B46" s="30"/>
      <c r="C46" s="103"/>
      <c r="D46" s="180"/>
      <c r="E46" s="222"/>
      <c r="F46" s="109" t="s">
        <v>11</v>
      </c>
      <c r="G46" s="40">
        <v>0</v>
      </c>
      <c r="H46" s="40">
        <v>0</v>
      </c>
      <c r="I46" s="40">
        <v>0</v>
      </c>
      <c r="J46" s="95" t="s">
        <v>97</v>
      </c>
    </row>
    <row r="47" spans="1:12" ht="19.5" customHeight="1" x14ac:dyDescent="0.25">
      <c r="A47" s="134"/>
      <c r="B47" s="184" t="s">
        <v>2</v>
      </c>
      <c r="C47" s="184"/>
      <c r="D47" s="136"/>
      <c r="E47" s="133"/>
      <c r="F47" s="137"/>
      <c r="G47" s="22">
        <f>G40+G42</f>
        <v>71136.198540000012</v>
      </c>
      <c r="H47" s="83">
        <f>H40+H42</f>
        <v>8670.4752100000005</v>
      </c>
      <c r="I47" s="83">
        <f>I40+I42</f>
        <v>38539.358</v>
      </c>
      <c r="J47" s="83">
        <f>J40+J42</f>
        <v>31881.365000000002</v>
      </c>
    </row>
    <row r="48" spans="1:12" ht="56.25" customHeight="1" x14ac:dyDescent="0.25">
      <c r="A48" s="51">
        <v>4</v>
      </c>
      <c r="B48" s="127" t="s">
        <v>9</v>
      </c>
      <c r="C48" s="127" t="s">
        <v>24</v>
      </c>
      <c r="D48" s="60" t="s">
        <v>40</v>
      </c>
      <c r="E48" s="60" t="s">
        <v>6</v>
      </c>
      <c r="F48" s="130" t="s">
        <v>16</v>
      </c>
      <c r="G48" s="23">
        <f>H48+I48+J48-11.22063</f>
        <v>635.21942999999999</v>
      </c>
      <c r="H48" s="22">
        <f>623.9988+H49</f>
        <v>635.21942999999999</v>
      </c>
      <c r="I48" s="22">
        <f>I49</f>
        <v>11.22063</v>
      </c>
      <c r="J48" s="22">
        <v>0</v>
      </c>
      <c r="L48" s="162"/>
    </row>
    <row r="49" spans="1:15" ht="31.5" customHeight="1" x14ac:dyDescent="0.25">
      <c r="A49" s="135"/>
      <c r="B49" s="105"/>
      <c r="C49" s="105"/>
      <c r="D49" s="59"/>
      <c r="E49" s="59"/>
      <c r="F49" s="68" t="s">
        <v>23</v>
      </c>
      <c r="G49" s="28"/>
      <c r="H49" s="29">
        <v>11.22063</v>
      </c>
      <c r="I49" s="29">
        <v>11.22063</v>
      </c>
      <c r="J49" s="29">
        <v>0</v>
      </c>
    </row>
    <row r="50" spans="1:15" ht="15.75" x14ac:dyDescent="0.25">
      <c r="A50" s="134"/>
      <c r="B50" s="185" t="s">
        <v>2</v>
      </c>
      <c r="C50" s="186"/>
      <c r="D50" s="136"/>
      <c r="E50" s="38"/>
      <c r="F50" s="157"/>
      <c r="G50" s="83">
        <f>G48</f>
        <v>635.21942999999999</v>
      </c>
      <c r="H50" s="72">
        <f t="shared" ref="H50:J50" si="9">H48</f>
        <v>635.21942999999999</v>
      </c>
      <c r="I50" s="72">
        <f t="shared" si="9"/>
        <v>11.22063</v>
      </c>
      <c r="J50" s="72">
        <f t="shared" si="9"/>
        <v>0</v>
      </c>
    </row>
    <row r="51" spans="1:15" ht="54.75" customHeight="1" x14ac:dyDescent="0.25">
      <c r="A51" s="128">
        <v>5</v>
      </c>
      <c r="B51" s="158" t="s">
        <v>14</v>
      </c>
      <c r="C51" s="52" t="s">
        <v>17</v>
      </c>
      <c r="D51" s="155" t="s">
        <v>40</v>
      </c>
      <c r="E51" s="155" t="s">
        <v>6</v>
      </c>
      <c r="F51" s="47" t="s">
        <v>16</v>
      </c>
      <c r="G51" s="23">
        <f>H51+I51+J51</f>
        <v>604.58399999999995</v>
      </c>
      <c r="H51" s="22">
        <f>H52</f>
        <v>604.58399999999995</v>
      </c>
      <c r="I51" s="22">
        <f t="shared" ref="I51:J51" si="10">I52</f>
        <v>0</v>
      </c>
      <c r="J51" s="22">
        <f t="shared" si="10"/>
        <v>0</v>
      </c>
    </row>
    <row r="52" spans="1:15" ht="155.25" customHeight="1" x14ac:dyDescent="0.25">
      <c r="A52" s="30"/>
      <c r="B52" s="159"/>
      <c r="C52" s="67" t="s">
        <v>38</v>
      </c>
      <c r="D52" s="156"/>
      <c r="E52" s="156"/>
      <c r="F52" s="68"/>
      <c r="G52" s="28">
        <f t="shared" si="3"/>
        <v>604.58399999999995</v>
      </c>
      <c r="H52" s="29">
        <v>604.58399999999995</v>
      </c>
      <c r="I52" s="29">
        <v>0</v>
      </c>
      <c r="J52" s="29">
        <v>0</v>
      </c>
      <c r="O52" s="15"/>
    </row>
    <row r="53" spans="1:15" ht="15.75" x14ac:dyDescent="0.25">
      <c r="A53" s="135"/>
      <c r="B53" s="177" t="s">
        <v>2</v>
      </c>
      <c r="C53" s="183"/>
      <c r="D53" s="106"/>
      <c r="E53" s="32"/>
      <c r="F53" s="31"/>
      <c r="G53" s="22">
        <f>G51</f>
        <v>604.58399999999995</v>
      </c>
      <c r="H53" s="23">
        <f>H51</f>
        <v>604.58399999999995</v>
      </c>
      <c r="I53" s="23">
        <f>I51</f>
        <v>0</v>
      </c>
      <c r="J53" s="23">
        <f>J51</f>
        <v>0</v>
      </c>
    </row>
    <row r="54" spans="1:15" ht="66.75" customHeight="1" x14ac:dyDescent="0.25">
      <c r="A54" s="97" t="s">
        <v>74</v>
      </c>
      <c r="B54" s="81" t="s">
        <v>71</v>
      </c>
      <c r="C54" s="118" t="s">
        <v>72</v>
      </c>
      <c r="D54" s="48" t="s">
        <v>40</v>
      </c>
      <c r="E54" s="56" t="s">
        <v>6</v>
      </c>
      <c r="F54" s="56" t="s">
        <v>16</v>
      </c>
      <c r="G54" s="83">
        <f>H54+I54+J54</f>
        <v>3221.4539999999997</v>
      </c>
      <c r="H54" s="22">
        <v>0</v>
      </c>
      <c r="I54" s="72">
        <v>1428.2629999999999</v>
      </c>
      <c r="J54" s="72">
        <v>1793.191</v>
      </c>
    </row>
    <row r="55" spans="1:15" ht="15.75" x14ac:dyDescent="0.25">
      <c r="A55" s="102"/>
      <c r="B55" s="223" t="s">
        <v>2</v>
      </c>
      <c r="C55" s="183"/>
      <c r="D55" s="64"/>
      <c r="E55" s="50"/>
      <c r="F55" s="121"/>
      <c r="G55" s="23">
        <f>G54</f>
        <v>3221.4539999999997</v>
      </c>
      <c r="H55" s="23">
        <f t="shared" ref="H55:J55" si="11">H54</f>
        <v>0</v>
      </c>
      <c r="I55" s="23">
        <f t="shared" si="11"/>
        <v>1428.2629999999999</v>
      </c>
      <c r="J55" s="23">
        <f t="shared" si="11"/>
        <v>1793.191</v>
      </c>
    </row>
    <row r="56" spans="1:15" ht="49.5" customHeight="1" x14ac:dyDescent="0.25">
      <c r="A56" s="165" t="s">
        <v>27</v>
      </c>
      <c r="B56" s="52" t="s">
        <v>1</v>
      </c>
      <c r="C56" s="166" t="s">
        <v>79</v>
      </c>
      <c r="D56" s="167" t="s">
        <v>40</v>
      </c>
      <c r="E56" s="168" t="s">
        <v>21</v>
      </c>
      <c r="F56" s="169" t="s">
        <v>50</v>
      </c>
      <c r="G56" s="23">
        <f>H56+I56+J56</f>
        <v>4732.521999999999</v>
      </c>
      <c r="H56" s="22">
        <f>18.16+H57</f>
        <v>18.16</v>
      </c>
      <c r="I56" s="22">
        <f>95+I57</f>
        <v>95</v>
      </c>
      <c r="J56" s="22">
        <f>85.6+12.112+J57</f>
        <v>4619.3619999999992</v>
      </c>
      <c r="N56" s="15"/>
    </row>
    <row r="57" spans="1:15" ht="209.25" customHeight="1" x14ac:dyDescent="0.25">
      <c r="A57" s="37"/>
      <c r="B57" s="81"/>
      <c r="C57" s="94" t="s">
        <v>51</v>
      </c>
      <c r="D57" s="49"/>
      <c r="E57" s="150" t="s">
        <v>6</v>
      </c>
      <c r="F57" s="86" t="s">
        <v>52</v>
      </c>
      <c r="G57" s="28">
        <f>H57+I57+J57</f>
        <v>4521.6499999999996</v>
      </c>
      <c r="H57" s="29">
        <v>0</v>
      </c>
      <c r="I57" s="29">
        <v>0</v>
      </c>
      <c r="J57" s="29">
        <v>4521.6499999999996</v>
      </c>
      <c r="M57" s="15"/>
      <c r="N57" s="15"/>
    </row>
    <row r="58" spans="1:15" ht="81" customHeight="1" x14ac:dyDescent="0.25">
      <c r="A58" s="37"/>
      <c r="B58" s="81"/>
      <c r="C58" s="92" t="s">
        <v>80</v>
      </c>
      <c r="D58" s="26" t="s">
        <v>40</v>
      </c>
      <c r="E58" s="56" t="s">
        <v>61</v>
      </c>
      <c r="F58" s="54" t="s">
        <v>16</v>
      </c>
      <c r="G58" s="72">
        <f>H58+I58+J58</f>
        <v>0</v>
      </c>
      <c r="H58" s="83">
        <v>0</v>
      </c>
      <c r="I58" s="83">
        <v>0</v>
      </c>
      <c r="J58" s="83">
        <v>0</v>
      </c>
      <c r="N58" s="15"/>
    </row>
    <row r="59" spans="1:15" ht="15.75" customHeight="1" x14ac:dyDescent="0.25">
      <c r="A59" s="69"/>
      <c r="B59" s="182" t="s">
        <v>2</v>
      </c>
      <c r="C59" s="183"/>
      <c r="D59" s="87"/>
      <c r="E59" s="88"/>
      <c r="F59" s="89"/>
      <c r="G59" s="23">
        <f>G56</f>
        <v>4732.521999999999</v>
      </c>
      <c r="H59" s="83">
        <f>H56+H58</f>
        <v>18.16</v>
      </c>
      <c r="I59" s="83">
        <f t="shared" ref="I59:J59" si="12">I56+I58</f>
        <v>95</v>
      </c>
      <c r="J59" s="83">
        <f t="shared" si="12"/>
        <v>4619.3619999999992</v>
      </c>
    </row>
    <row r="60" spans="1:15" ht="36.75" customHeight="1" x14ac:dyDescent="0.25">
      <c r="A60" s="69" t="s">
        <v>68</v>
      </c>
      <c r="B60" s="65" t="s">
        <v>28</v>
      </c>
      <c r="C60" s="52" t="s">
        <v>70</v>
      </c>
      <c r="D60" s="211" t="s">
        <v>40</v>
      </c>
      <c r="E60" s="211" t="s">
        <v>6</v>
      </c>
      <c r="F60" s="179" t="s">
        <v>16</v>
      </c>
      <c r="G60" s="23">
        <f>H60+I60+J60</f>
        <v>16857.7</v>
      </c>
      <c r="H60" s="23">
        <f>H61+H62+H63</f>
        <v>0</v>
      </c>
      <c r="I60" s="23">
        <f t="shared" ref="I60:J60" si="13">I61+I62+I63</f>
        <v>3447.1959999999999</v>
      </c>
      <c r="J60" s="23">
        <f t="shared" si="13"/>
        <v>13410.504000000001</v>
      </c>
    </row>
    <row r="61" spans="1:15" ht="93" customHeight="1" x14ac:dyDescent="0.25">
      <c r="A61" s="70"/>
      <c r="B61" s="35"/>
      <c r="C61" s="44" t="s">
        <v>43</v>
      </c>
      <c r="D61" s="212"/>
      <c r="E61" s="212"/>
      <c r="F61" s="181"/>
      <c r="G61" s="33">
        <f t="shared" ref="G61:G63" si="14">H61+I61+J61</f>
        <v>3053.6309999999999</v>
      </c>
      <c r="H61" s="33">
        <v>0</v>
      </c>
      <c r="I61" s="33">
        <v>3053.6309999999999</v>
      </c>
      <c r="J61" s="33">
        <v>0</v>
      </c>
    </row>
    <row r="62" spans="1:15" ht="78" customHeight="1" x14ac:dyDescent="0.25">
      <c r="A62" s="70"/>
      <c r="B62" s="35"/>
      <c r="C62" s="44" t="s">
        <v>45</v>
      </c>
      <c r="D62" s="49"/>
      <c r="E62" s="49"/>
      <c r="F62" s="41"/>
      <c r="G62" s="33">
        <f t="shared" si="14"/>
        <v>7087.7910000000002</v>
      </c>
      <c r="H62" s="33">
        <v>0</v>
      </c>
      <c r="I62" s="33">
        <v>196.09700000000001</v>
      </c>
      <c r="J62" s="33">
        <v>6891.6940000000004</v>
      </c>
    </row>
    <row r="63" spans="1:15" ht="117" customHeight="1" x14ac:dyDescent="0.25">
      <c r="A63" s="71"/>
      <c r="B63" s="30"/>
      <c r="C63" s="126" t="s">
        <v>62</v>
      </c>
      <c r="D63" s="49"/>
      <c r="E63" s="49"/>
      <c r="F63" s="41"/>
      <c r="G63" s="28">
        <f t="shared" si="14"/>
        <v>6716.2780000000002</v>
      </c>
      <c r="H63" s="28">
        <v>0</v>
      </c>
      <c r="I63" s="28">
        <v>197.46799999999999</v>
      </c>
      <c r="J63" s="28">
        <v>6518.81</v>
      </c>
    </row>
    <row r="64" spans="1:15" ht="15.75" customHeight="1" x14ac:dyDescent="0.25">
      <c r="A64" s="71"/>
      <c r="B64" s="186" t="s">
        <v>2</v>
      </c>
      <c r="C64" s="183"/>
      <c r="D64" s="116"/>
      <c r="E64" s="116"/>
      <c r="F64" s="117"/>
      <c r="G64" s="23">
        <f>H64+I64+J64</f>
        <v>16857.7</v>
      </c>
      <c r="H64" s="22">
        <f>H60</f>
        <v>0</v>
      </c>
      <c r="I64" s="22">
        <f>I60</f>
        <v>3447.1959999999999</v>
      </c>
      <c r="J64" s="22">
        <f>J60</f>
        <v>13410.504000000001</v>
      </c>
    </row>
    <row r="65" spans="1:14" ht="49.5" customHeight="1" x14ac:dyDescent="0.25">
      <c r="A65" s="69" t="s">
        <v>69</v>
      </c>
      <c r="B65" s="65" t="s">
        <v>37</v>
      </c>
      <c r="C65" s="103" t="s">
        <v>48</v>
      </c>
      <c r="D65" s="119" t="s">
        <v>40</v>
      </c>
      <c r="E65" s="172" t="s">
        <v>6</v>
      </c>
      <c r="F65" s="213" t="s">
        <v>16</v>
      </c>
      <c r="G65" s="23">
        <f>H65+I65+J65</f>
        <v>21980.914000000001</v>
      </c>
      <c r="H65" s="23">
        <f>H66+H67+H68</f>
        <v>0</v>
      </c>
      <c r="I65" s="23">
        <f t="shared" ref="I65:J65" si="15">I66+I67+I68</f>
        <v>3349.5920000000001</v>
      </c>
      <c r="J65" s="23">
        <f t="shared" si="15"/>
        <v>18631.322</v>
      </c>
      <c r="N65" s="15"/>
    </row>
    <row r="66" spans="1:14" ht="53.25" customHeight="1" x14ac:dyDescent="0.25">
      <c r="A66" s="80"/>
      <c r="B66" s="78"/>
      <c r="C66" s="66" t="s">
        <v>44</v>
      </c>
      <c r="D66" s="78"/>
      <c r="E66" s="173"/>
      <c r="F66" s="214"/>
      <c r="G66" s="23">
        <f t="shared" ref="G66:G68" si="16">H66+I66+J66</f>
        <v>3198.2750000000001</v>
      </c>
      <c r="H66" s="28">
        <v>0</v>
      </c>
      <c r="I66" s="28">
        <v>2600.1610000000001</v>
      </c>
      <c r="J66" s="28">
        <v>598.11400000000003</v>
      </c>
      <c r="N66" s="15"/>
    </row>
    <row r="67" spans="1:14" ht="99" customHeight="1" x14ac:dyDescent="0.25">
      <c r="A67" s="170"/>
      <c r="B67" s="171"/>
      <c r="C67" s="164" t="s">
        <v>41</v>
      </c>
      <c r="D67" s="171"/>
      <c r="E67" s="175"/>
      <c r="F67" s="215"/>
      <c r="G67" s="22">
        <f t="shared" si="16"/>
        <v>12561.978000000001</v>
      </c>
      <c r="H67" s="33">
        <v>0</v>
      </c>
      <c r="I67" s="33">
        <v>749.43100000000004</v>
      </c>
      <c r="J67" s="33">
        <v>11812.547</v>
      </c>
      <c r="N67" s="15"/>
    </row>
    <row r="68" spans="1:14" ht="72" customHeight="1" x14ac:dyDescent="0.25">
      <c r="A68" s="71"/>
      <c r="B68" s="30"/>
      <c r="C68" s="164" t="s">
        <v>64</v>
      </c>
      <c r="D68" s="120"/>
      <c r="E68" s="174"/>
      <c r="F68" s="120"/>
      <c r="G68" s="23">
        <f t="shared" si="16"/>
        <v>6220.6610000000001</v>
      </c>
      <c r="H68" s="28">
        <v>0</v>
      </c>
      <c r="I68" s="28">
        <v>0</v>
      </c>
      <c r="J68" s="28">
        <v>6220.6610000000001</v>
      </c>
      <c r="N68" s="15"/>
    </row>
    <row r="69" spans="1:14" ht="15.75" customHeight="1" x14ac:dyDescent="0.25">
      <c r="A69" s="97"/>
      <c r="B69" s="177" t="s">
        <v>2</v>
      </c>
      <c r="C69" s="186"/>
      <c r="D69" s="96"/>
      <c r="E69" s="79"/>
      <c r="F69" s="100"/>
      <c r="G69" s="72">
        <f t="shared" ref="G69" si="17">H69+I69+J69</f>
        <v>21980.914000000001</v>
      </c>
      <c r="H69" s="72">
        <f>H65</f>
        <v>0</v>
      </c>
      <c r="I69" s="72">
        <f t="shared" ref="I69:J69" si="18">I65</f>
        <v>3349.5920000000001</v>
      </c>
      <c r="J69" s="72">
        <f t="shared" si="18"/>
        <v>18631.322</v>
      </c>
    </row>
    <row r="70" spans="1:14" ht="20.25" customHeight="1" x14ac:dyDescent="0.25">
      <c r="A70" s="85"/>
      <c r="B70" s="209" t="s">
        <v>30</v>
      </c>
      <c r="C70" s="209"/>
      <c r="D70" s="209"/>
      <c r="E70" s="209"/>
      <c r="F70" s="210"/>
      <c r="G70" s="73">
        <f>H70+I70+J70</f>
        <v>130130.05972</v>
      </c>
      <c r="H70" s="73">
        <f>H39+H20+H47+H50+H53+H59+H60+H65</f>
        <v>10335.14669</v>
      </c>
      <c r="I70" s="73">
        <f>I39+I20+I47+I50+I53+I55+I59+I64+I69</f>
        <v>48977.518029999999</v>
      </c>
      <c r="J70" s="73">
        <f>J39+J20+J47+J50+J53+J55+J59+J64+J69</f>
        <v>70817.395000000004</v>
      </c>
      <c r="M70" s="15"/>
    </row>
    <row r="71" spans="1:14" ht="15.75" x14ac:dyDescent="0.25">
      <c r="A71" s="85"/>
      <c r="B71" s="203" t="s">
        <v>11</v>
      </c>
      <c r="C71" s="204"/>
      <c r="D71" s="204"/>
      <c r="E71" s="204"/>
      <c r="F71" s="205"/>
      <c r="G71" s="28">
        <f t="shared" ref="G71:G72" si="19">H71+I71+J71</f>
        <v>0</v>
      </c>
      <c r="H71" s="28">
        <v>0</v>
      </c>
      <c r="I71" s="28">
        <v>0</v>
      </c>
      <c r="J71" s="28">
        <v>0</v>
      </c>
      <c r="L71" s="15"/>
    </row>
    <row r="72" spans="1:14" ht="15.75" x14ac:dyDescent="0.25">
      <c r="A72" s="37"/>
      <c r="B72" s="203" t="s">
        <v>49</v>
      </c>
      <c r="C72" s="203"/>
      <c r="D72" s="90"/>
      <c r="E72" s="90"/>
      <c r="F72" s="91"/>
      <c r="G72" s="28">
        <f t="shared" si="19"/>
        <v>4521.6499999999996</v>
      </c>
      <c r="H72" s="28">
        <f>H57</f>
        <v>0</v>
      </c>
      <c r="I72" s="28">
        <f t="shared" ref="I72:J72" si="20">I57</f>
        <v>0</v>
      </c>
      <c r="J72" s="28">
        <f t="shared" si="20"/>
        <v>4521.6499999999996</v>
      </c>
    </row>
    <row r="73" spans="1:14" ht="17.25" customHeight="1" x14ac:dyDescent="0.25">
      <c r="A73" s="37"/>
      <c r="B73" s="203" t="s">
        <v>15</v>
      </c>
      <c r="C73" s="204"/>
      <c r="D73" s="204"/>
      <c r="E73" s="204"/>
      <c r="F73" s="205"/>
      <c r="G73" s="28">
        <f>H73+I73+J73</f>
        <v>125608.40972000001</v>
      </c>
      <c r="H73" s="34">
        <f>H20+H39+H47+H50+H53+H59+H64+H69+-H71</f>
        <v>10335.14669</v>
      </c>
      <c r="I73" s="34">
        <f>I20+I39+I47+I50+I53+I55+I59+I64+I69-I71-I76</f>
        <v>48977.518029999999</v>
      </c>
      <c r="J73" s="34">
        <f>J20+J39+J47+J50+J53+J55+J59+J64+J69-J71-J76-J72</f>
        <v>66295.74500000001</v>
      </c>
      <c r="L73" s="15"/>
    </row>
    <row r="74" spans="1:14" ht="16.5" customHeight="1" x14ac:dyDescent="0.25">
      <c r="A74" s="6"/>
      <c r="B74" s="200" t="s">
        <v>12</v>
      </c>
      <c r="C74" s="201"/>
      <c r="D74" s="201"/>
      <c r="E74" s="201"/>
      <c r="F74" s="202"/>
      <c r="G74" s="4"/>
      <c r="H74" s="9"/>
      <c r="I74" s="9"/>
      <c r="J74" s="9"/>
      <c r="M74" s="15"/>
    </row>
    <row r="75" spans="1:14" ht="15.75" x14ac:dyDescent="0.25">
      <c r="A75" s="6"/>
      <c r="B75" s="12" t="s">
        <v>25</v>
      </c>
      <c r="C75" s="13"/>
      <c r="D75" s="13"/>
      <c r="E75" s="13"/>
      <c r="F75" s="14"/>
      <c r="G75" s="34">
        <v>7970.9380000000001</v>
      </c>
      <c r="H75" s="34">
        <f>H24+H43+H49</f>
        <v>7970.9382999999998</v>
      </c>
      <c r="I75" s="34">
        <f>I24+I43+I49</f>
        <v>7970.9382999999998</v>
      </c>
      <c r="J75" s="34">
        <f>J24+J43+J49</f>
        <v>0</v>
      </c>
    </row>
    <row r="76" spans="1:14" ht="19.5" customHeight="1" x14ac:dyDescent="0.25">
      <c r="A76" s="5"/>
      <c r="B76" s="207" t="s">
        <v>32</v>
      </c>
      <c r="C76" s="207"/>
      <c r="D76" s="207"/>
      <c r="E76" s="207"/>
      <c r="F76" s="138"/>
      <c r="G76" s="24">
        <f>H76+I76+J76</f>
        <v>0</v>
      </c>
      <c r="H76" s="24">
        <v>0</v>
      </c>
      <c r="I76" s="24">
        <f>I18</f>
        <v>0</v>
      </c>
      <c r="J76" s="24">
        <f>J18</f>
        <v>0</v>
      </c>
    </row>
    <row r="77" spans="1:14" ht="50.25" customHeight="1" x14ac:dyDescent="0.25">
      <c r="A77" s="139" t="s">
        <v>26</v>
      </c>
      <c r="B77" s="206" t="s">
        <v>98</v>
      </c>
      <c r="C77" s="206"/>
      <c r="D77" s="206"/>
      <c r="E77" s="206"/>
      <c r="F77" s="206"/>
      <c r="G77" s="206"/>
      <c r="H77" s="206"/>
      <c r="I77" s="206"/>
      <c r="J77" s="206"/>
    </row>
    <row r="78" spans="1:14" ht="33.75" customHeight="1" x14ac:dyDescent="0.25">
      <c r="A78" s="216" t="s">
        <v>73</v>
      </c>
      <c r="B78" s="216"/>
      <c r="C78" s="216"/>
      <c r="D78" s="216"/>
      <c r="E78" s="216"/>
      <c r="F78" s="216"/>
      <c r="G78" s="216"/>
      <c r="H78" s="216"/>
      <c r="I78" s="216"/>
      <c r="J78" s="216"/>
    </row>
    <row r="79" spans="1:14" ht="34.5" customHeight="1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</row>
    <row r="80" spans="1:14" ht="78" customHeight="1" x14ac:dyDescent="0.35">
      <c r="A80" s="16"/>
      <c r="B80" s="208" t="s">
        <v>35</v>
      </c>
      <c r="C80" s="208"/>
      <c r="D80" s="208"/>
      <c r="E80" s="208"/>
      <c r="F80" s="208"/>
      <c r="G80" s="208"/>
      <c r="H80" s="16"/>
      <c r="I80" s="16"/>
      <c r="J80" s="16"/>
      <c r="K80" s="16"/>
    </row>
    <row r="81" spans="1:10" ht="21" customHeight="1" x14ac:dyDescent="0.25"/>
    <row r="82" spans="1:10" ht="23.25" customHeight="1" x14ac:dyDescent="0.35">
      <c r="A82" s="199"/>
      <c r="B82" s="199"/>
      <c r="C82" s="199"/>
      <c r="D82" s="199"/>
      <c r="E82" s="199"/>
      <c r="F82" s="199"/>
      <c r="G82" s="199"/>
      <c r="H82" s="199"/>
      <c r="I82" s="199"/>
      <c r="J82" s="199"/>
    </row>
  </sheetData>
  <mergeCells count="52">
    <mergeCell ref="F15:F17"/>
    <mergeCell ref="E44:E46"/>
    <mergeCell ref="F60:F61"/>
    <mergeCell ref="B69:C69"/>
    <mergeCell ref="B55:C55"/>
    <mergeCell ref="E21:E22"/>
    <mergeCell ref="B20:C20"/>
    <mergeCell ref="C22:C24"/>
    <mergeCell ref="C16:C17"/>
    <mergeCell ref="D42:D43"/>
    <mergeCell ref="E42:E43"/>
    <mergeCell ref="C25:C27"/>
    <mergeCell ref="E25:E31"/>
    <mergeCell ref="C28:C30"/>
    <mergeCell ref="C31:C33"/>
    <mergeCell ref="B70:F70"/>
    <mergeCell ref="B71:F71"/>
    <mergeCell ref="B64:C64"/>
    <mergeCell ref="D60:D61"/>
    <mergeCell ref="B72:C72"/>
    <mergeCell ref="F65:F67"/>
    <mergeCell ref="E60:E61"/>
    <mergeCell ref="A82:J82"/>
    <mergeCell ref="B74:F74"/>
    <mergeCell ref="B73:F73"/>
    <mergeCell ref="B77:J77"/>
    <mergeCell ref="B76:E76"/>
    <mergeCell ref="B80:G80"/>
    <mergeCell ref="A78:J78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H3:J5"/>
    <mergeCell ref="B39:C39"/>
    <mergeCell ref="E15:E16"/>
    <mergeCell ref="D44:D46"/>
    <mergeCell ref="B59:C59"/>
    <mergeCell ref="B47:C47"/>
    <mergeCell ref="B50:C50"/>
    <mergeCell ref="B53:C53"/>
  </mergeCells>
  <pageMargins left="0.70866141732283472" right="0.70866141732283472" top="0.74803149606299213" bottom="0.39370078740157483" header="0.31496062992125984" footer="0.31496062992125984"/>
  <pageSetup paperSize="9" scale="58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2025-01-28T12:31:41Z</dcterms:modified>
</cp:coreProperties>
</file>