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листопад\ПРОЄКТИ\ДССМС\Програма до 2027 року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Лист1!$A$1:$O$52</definedName>
  </definedNames>
  <calcPr calcId="152511"/>
</workbook>
</file>

<file path=xl/calcChain.xml><?xml version="1.0" encoding="utf-8"?>
<calcChain xmlns="http://schemas.openxmlformats.org/spreadsheetml/2006/main">
  <c r="N47" i="1" l="1"/>
  <c r="N41" i="1"/>
  <c r="N44" i="1" s="1"/>
  <c r="D44" i="1"/>
  <c r="E44" i="1"/>
  <c r="F44" i="1"/>
  <c r="G44" i="1"/>
  <c r="H44" i="1"/>
  <c r="I44" i="1"/>
  <c r="J44" i="1"/>
  <c r="K44" i="1"/>
  <c r="L44" i="1"/>
  <c r="M44" i="1"/>
  <c r="C44" i="1"/>
  <c r="D40" i="1"/>
  <c r="E40" i="1"/>
  <c r="F40" i="1"/>
  <c r="H40" i="1"/>
  <c r="I40" i="1"/>
  <c r="J40" i="1"/>
  <c r="K40" i="1"/>
  <c r="L40" i="1"/>
  <c r="M40" i="1"/>
  <c r="N40" i="1"/>
  <c r="C40" i="1"/>
  <c r="D38" i="1"/>
  <c r="E38" i="1"/>
  <c r="F38" i="1"/>
  <c r="H38" i="1"/>
  <c r="I38" i="1"/>
  <c r="J38" i="1"/>
  <c r="K38" i="1"/>
  <c r="L38" i="1"/>
  <c r="M38" i="1"/>
  <c r="C38" i="1"/>
  <c r="N35" i="1"/>
  <c r="N37" i="1"/>
  <c r="N34" i="1"/>
  <c r="D32" i="1"/>
  <c r="E32" i="1"/>
  <c r="F32" i="1"/>
  <c r="G32" i="1"/>
  <c r="H32" i="1"/>
  <c r="I32" i="1"/>
  <c r="J32" i="1"/>
  <c r="K32" i="1"/>
  <c r="L32" i="1"/>
  <c r="M32" i="1"/>
  <c r="N31" i="1"/>
  <c r="N30" i="1"/>
  <c r="N32" i="1" s="1"/>
  <c r="D27" i="1"/>
  <c r="E27" i="1"/>
  <c r="F27" i="1"/>
  <c r="H27" i="1"/>
  <c r="I27" i="1"/>
  <c r="J27" i="1"/>
  <c r="K27" i="1"/>
  <c r="L27" i="1"/>
  <c r="M27" i="1"/>
  <c r="C27" i="1"/>
  <c r="N25" i="1"/>
  <c r="D20" i="1"/>
  <c r="E20" i="1"/>
  <c r="F20" i="1"/>
  <c r="H20" i="1"/>
  <c r="I20" i="1"/>
  <c r="J20" i="1"/>
  <c r="K20" i="1"/>
  <c r="L20" i="1"/>
  <c r="L50" i="1" s="1"/>
  <c r="M20" i="1"/>
  <c r="C20" i="1"/>
  <c r="N18" i="1"/>
  <c r="J48" i="1" l="1"/>
  <c r="J50" i="1" s="1"/>
  <c r="M48" i="1" l="1"/>
  <c r="M50" i="1" s="1"/>
  <c r="K48" i="1"/>
  <c r="K50" i="1" s="1"/>
  <c r="N14" i="1" l="1"/>
  <c r="N17" i="1" l="1"/>
  <c r="N15" i="1"/>
  <c r="N16" i="1"/>
  <c r="I48" i="1" l="1"/>
  <c r="I50" i="1" s="1"/>
  <c r="H48" i="1" l="1"/>
  <c r="H50" i="1" s="1"/>
  <c r="G39" i="1" l="1"/>
  <c r="G40" i="1" s="1"/>
  <c r="G36" i="1" l="1"/>
  <c r="G43" i="1"/>
  <c r="N43" i="1" s="1"/>
  <c r="G24" i="1"/>
  <c r="G12" i="1"/>
  <c r="G27" i="1" l="1"/>
  <c r="N24" i="1"/>
  <c r="N27" i="1" s="1"/>
  <c r="G38" i="1"/>
  <c r="N36" i="1"/>
  <c r="N38" i="1" s="1"/>
  <c r="G20" i="1"/>
  <c r="N12" i="1"/>
  <c r="N20" i="1" s="1"/>
  <c r="D48" i="1"/>
  <c r="D50" i="1" s="1"/>
  <c r="E48" i="1"/>
  <c r="E50" i="1" s="1"/>
  <c r="F48" i="1"/>
  <c r="F50" i="1" s="1"/>
  <c r="G48" i="1"/>
  <c r="C48" i="1"/>
  <c r="C32" i="1"/>
  <c r="C50" i="1" s="1"/>
  <c r="N50" i="1" l="1"/>
  <c r="N48" i="1"/>
  <c r="G50" i="1"/>
</calcChain>
</file>

<file path=xl/sharedStrings.xml><?xml version="1.0" encoding="utf-8"?>
<sst xmlns="http://schemas.openxmlformats.org/spreadsheetml/2006/main" count="91" uniqueCount="87">
  <si>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</si>
  <si>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</si>
  <si>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</si>
  <si>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</si>
  <si>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</si>
  <si>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</si>
  <si>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</si>
  <si>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</si>
  <si>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</si>
  <si>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</si>
  <si>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</si>
  <si>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</si>
  <si>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</si>
  <si>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</si>
  <si>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</si>
  <si>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</si>
  <si>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</si>
  <si>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</si>
  <si>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</si>
  <si>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</si>
  <si>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</si>
  <si>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</si>
  <si>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</si>
  <si>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</si>
  <si>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</si>
  <si>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</si>
  <si>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</si>
  <si>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</si>
  <si>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</si>
  <si>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</si>
  <si>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</si>
  <si>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</si>
  <si>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</si>
  <si>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</si>
  <si>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</si>
  <si>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</si>
  <si>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</si>
  <si>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</si>
  <si>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</si>
  <si>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</si>
  <si>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</si>
  <si>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</si>
  <si>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</si>
  <si>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</si>
  <si>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</si>
  <si>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</si>
  <si>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</si>
  <si>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</si>
  <si>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</si>
  <si>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</si>
  <si>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</si>
  <si>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</si>
  <si>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Розділ 6. Утримання центрів соціальних служб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</si>
  <si>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</si>
  <si>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</si>
  <si>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 xml:space="preserve">Керуюча справами виконкому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</si>
  <si>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</si>
  <si>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</si>
  <si>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</si>
  <si>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</si>
  <si>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коштів, передбачених відповідною субвенцією та  інші кошти, не заборонені законодавством</t>
  </si>
  <si>
    <t xml:space="preserve">Утримання Криворізького міського центру соціальних служб, у тому числі:                                                                                                                     </t>
  </si>
  <si>
    <t>поліпшення матеріально-технічної бази Криворізького міського центру соціальних служб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</si>
  <si>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</si>
  <si>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</si>
  <si>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Залучення жінок до громадської діяльності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</si>
  <si>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</si>
  <si>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</si>
  <si>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</si>
  <si>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</si>
  <si>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патріо-тизму й духовності, любові до свого народу, його історії, культурних та  історичних цінностей 
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</si>
  <si>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</si>
  <si>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</si>
  <si>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</si>
  <si>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</si>
  <si>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</si>
  <si>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послуги, пов'язані з діяльністю департаменту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</si>
  <si>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2017–2027 роки</t>
  </si>
  <si>
    <t>Підтримка молодіжних ініціатив та проєктів</t>
  </si>
  <si>
    <t>до рішення виконкому міської ради</t>
  </si>
  <si>
    <t xml:space="preserve">                                                               Додаток 2</t>
  </si>
  <si>
    <t>Додаток 2</t>
  </si>
  <si>
    <t>1.5.1. Вирішення питань соціального становлення та розвитку молоді, залучення її до реалізації молодіжної політики в місті</t>
  </si>
  <si>
    <t>1.5. Забезпечення діяльності Комунальної установи  «Криворізький молодіжний центр» Криворізької міської ради</t>
  </si>
  <si>
    <t>1.5.2. Поліпшення матеріально-технічної бази Комунальної установи  «Криворізький молодіжний центр» Криворізької міської ради, підтримка грантової й волонтерської діяльності</t>
  </si>
  <si>
    <t>Інформування про заходи  в житті міста,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</si>
  <si>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>25.11.2024 №1508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</si>
</sst>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sz val="38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164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164" fontId="8" fillId="0" borderId="12" xfId="0" applyNumberFormat="1" applyFont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9" fillId="0" borderId="9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center" vertical="top"/>
    </xf>
    <xf numFmtId="164" fontId="8" fillId="0" borderId="9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/>
    </xf>
    <xf numFmtId="164" fontId="8" fillId="0" borderId="10" xfId="0" applyNumberFormat="1" applyFont="1" applyBorder="1" applyAlignment="1">
      <alignment horizontal="center" vertical="top"/>
    </xf>
    <xf numFmtId="164" fontId="8" fillId="0" borderId="10" xfId="0" applyNumberFormat="1" applyFont="1" applyFill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/>
    </xf>
    <xf numFmtId="164" fontId="15" fillId="0" borderId="0" xfId="0" applyNumberFormat="1" applyFont="1" applyBorder="1"/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7" xfId="0" applyFont="1" applyBorder="1"/>
    <xf numFmtId="0" fontId="10" fillId="0" borderId="5" xfId="0" applyFont="1" applyBorder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topLeftCell="C1" zoomScaleNormal="100" zoomScaleSheetLayoutView="100" workbookViewId="0">
      <selection activeCell="M4" sqref="M4:O4"/>
    </sheetView>
  </sheetViews>
  <sheetFormatPr defaultRowHeight="15" x14ac:dyDescent="0.25"/>
  <cols>
    <col min="1" max="1" width="75.140625" customWidth="1"/>
    <col min="2" max="2" width="82.7109375" customWidth="1"/>
    <col min="3" max="3" width="12.42578125" bestFit="1" customWidth="1"/>
    <col min="4" max="4" width="14.42578125" customWidth="1"/>
    <col min="5" max="5" width="13.5703125" customWidth="1"/>
    <col min="6" max="6" width="13.7109375" customWidth="1"/>
    <col min="7" max="7" width="14.85546875" customWidth="1"/>
    <col min="8" max="8" width="13.42578125" customWidth="1"/>
    <col min="9" max="9" width="13.85546875" customWidth="1"/>
    <col min="10" max="10" width="14.7109375" customWidth="1"/>
    <col min="11" max="13" width="13.85546875" customWidth="1"/>
    <col min="14" max="14" width="15.140625" customWidth="1"/>
    <col min="15" max="15" width="62.42578125" customWidth="1"/>
  </cols>
  <sheetData>
    <row r="1" spans="1:20" ht="105.75" customHeight="1" x14ac:dyDescent="0.25">
      <c r="H1" s="103"/>
      <c r="I1" s="103"/>
      <c r="J1" s="103"/>
      <c r="K1" s="103"/>
      <c r="L1" s="103"/>
      <c r="M1" s="103"/>
      <c r="N1" s="103"/>
      <c r="O1" s="103"/>
    </row>
    <row r="2" spans="1:20" ht="33" customHeight="1" x14ac:dyDescent="0.65">
      <c r="I2" s="79" t="s">
        <v>80</v>
      </c>
      <c r="J2" s="79"/>
      <c r="K2" s="79"/>
      <c r="L2" s="79"/>
      <c r="M2" s="114" t="s">
        <v>81</v>
      </c>
      <c r="N2" s="114"/>
      <c r="O2" s="114"/>
      <c r="P2" s="80"/>
      <c r="Q2" s="81"/>
      <c r="R2" s="81"/>
      <c r="S2" s="81"/>
      <c r="T2" s="81"/>
    </row>
    <row r="3" spans="1:20" ht="31.5" customHeight="1" x14ac:dyDescent="0.25">
      <c r="I3" s="79"/>
      <c r="J3" s="79"/>
      <c r="K3" s="79"/>
      <c r="L3" s="79"/>
      <c r="M3" s="114" t="s">
        <v>79</v>
      </c>
      <c r="N3" s="114"/>
      <c r="O3" s="114"/>
      <c r="P3" s="114"/>
      <c r="Q3" s="114"/>
      <c r="R3" s="114"/>
      <c r="S3" s="114"/>
      <c r="T3" s="114"/>
    </row>
    <row r="4" spans="1:20" ht="33.75" customHeight="1" x14ac:dyDescent="0.45">
      <c r="M4" s="115" t="s">
        <v>86</v>
      </c>
      <c r="N4" s="115"/>
      <c r="O4" s="115"/>
    </row>
    <row r="5" spans="1:20" ht="161.25" customHeight="1" x14ac:dyDescent="0.75">
      <c r="A5" s="111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20" ht="106.5" customHeight="1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20" ht="39" customHeight="1" x14ac:dyDescent="0.25">
      <c r="A7" s="107" t="s">
        <v>1</v>
      </c>
      <c r="B7" s="107" t="s">
        <v>67</v>
      </c>
      <c r="C7" s="108" t="s">
        <v>41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4" t="s">
        <v>3</v>
      </c>
    </row>
    <row r="8" spans="1:20" ht="45" customHeight="1" x14ac:dyDescent="0.25">
      <c r="A8" s="107"/>
      <c r="B8" s="107"/>
      <c r="C8" s="89" t="s">
        <v>69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84" t="s">
        <v>2</v>
      </c>
      <c r="O8" s="105"/>
    </row>
    <row r="9" spans="1:20" ht="33.75" customHeight="1" x14ac:dyDescent="0.25">
      <c r="A9" s="107"/>
      <c r="B9" s="107"/>
      <c r="C9" s="11">
        <v>2017</v>
      </c>
      <c r="D9" s="11">
        <v>2018</v>
      </c>
      <c r="E9" s="11">
        <v>2019</v>
      </c>
      <c r="F9" s="11">
        <v>2020</v>
      </c>
      <c r="G9" s="12">
        <v>2021</v>
      </c>
      <c r="H9" s="12">
        <v>2022</v>
      </c>
      <c r="I9" s="12">
        <v>2023</v>
      </c>
      <c r="J9" s="12">
        <v>2024</v>
      </c>
      <c r="K9" s="12">
        <v>2025</v>
      </c>
      <c r="L9" s="12">
        <v>2026</v>
      </c>
      <c r="M9" s="12">
        <v>2027</v>
      </c>
      <c r="N9" s="85"/>
      <c r="O9" s="106"/>
    </row>
    <row r="10" spans="1:20" ht="24" customHeight="1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</row>
    <row r="11" spans="1:20" ht="45" customHeight="1" x14ac:dyDescent="0.25">
      <c r="A11" s="14" t="s">
        <v>4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ht="258" customHeight="1" x14ac:dyDescent="0.25">
      <c r="A12" s="82" t="s">
        <v>70</v>
      </c>
      <c r="B12" s="17" t="s">
        <v>58</v>
      </c>
      <c r="C12" s="18">
        <v>79.3</v>
      </c>
      <c r="D12" s="13">
        <v>84.9</v>
      </c>
      <c r="E12" s="19">
        <v>128.6</v>
      </c>
      <c r="F12" s="19">
        <v>135.69999999999999</v>
      </c>
      <c r="G12" s="20">
        <f>213</f>
        <v>213</v>
      </c>
      <c r="H12" s="13">
        <v>146.30000000000001</v>
      </c>
      <c r="I12" s="13">
        <v>36.799999999999997</v>
      </c>
      <c r="J12" s="13">
        <v>97.5</v>
      </c>
      <c r="K12" s="13">
        <v>97.5</v>
      </c>
      <c r="L12" s="13">
        <v>97.5</v>
      </c>
      <c r="M12" s="13">
        <v>97.5</v>
      </c>
      <c r="N12" s="21">
        <f>SUM(C12:M12)</f>
        <v>1214.5999999999999</v>
      </c>
      <c r="O12" s="82" t="s">
        <v>59</v>
      </c>
    </row>
    <row r="13" spans="1:20" ht="99" customHeight="1" x14ac:dyDescent="0.25">
      <c r="A13" s="109"/>
      <c r="B13" s="22" t="s">
        <v>38</v>
      </c>
      <c r="C13" s="18"/>
      <c r="D13" s="13"/>
      <c r="E13" s="86" t="s">
        <v>6</v>
      </c>
      <c r="F13" s="86"/>
      <c r="G13" s="86"/>
      <c r="H13" s="86"/>
      <c r="I13" s="86"/>
      <c r="J13" s="86"/>
      <c r="K13" s="86"/>
      <c r="L13" s="86"/>
      <c r="M13" s="86"/>
      <c r="N13" s="86"/>
      <c r="O13" s="88"/>
    </row>
    <row r="14" spans="1:20" ht="84.75" customHeight="1" x14ac:dyDescent="0.25">
      <c r="A14" s="110"/>
      <c r="B14" s="23" t="s">
        <v>42</v>
      </c>
      <c r="C14" s="24">
        <v>0</v>
      </c>
      <c r="D14" s="25">
        <v>0</v>
      </c>
      <c r="E14" s="25">
        <v>0</v>
      </c>
      <c r="F14" s="26">
        <v>195</v>
      </c>
      <c r="G14" s="25">
        <v>345.9</v>
      </c>
      <c r="H14" s="25">
        <v>179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1">
        <f>SUM(C14:M14)</f>
        <v>719.9</v>
      </c>
      <c r="O14" s="83"/>
      <c r="S14" s="7"/>
    </row>
    <row r="15" spans="1:20" ht="68.25" customHeight="1" x14ac:dyDescent="0.25">
      <c r="A15" s="27" t="s">
        <v>19</v>
      </c>
      <c r="B15" s="27" t="s">
        <v>18</v>
      </c>
      <c r="C15" s="19">
        <v>49.5</v>
      </c>
      <c r="D15" s="19">
        <v>51.4</v>
      </c>
      <c r="E15" s="19">
        <v>52.1</v>
      </c>
      <c r="F15" s="19">
        <v>106.9</v>
      </c>
      <c r="G15" s="19">
        <v>84.3</v>
      </c>
      <c r="H15" s="19">
        <v>84.9</v>
      </c>
      <c r="I15" s="28">
        <v>90</v>
      </c>
      <c r="J15" s="28">
        <v>167</v>
      </c>
      <c r="K15" s="28">
        <v>167</v>
      </c>
      <c r="L15" s="28">
        <v>167</v>
      </c>
      <c r="M15" s="28">
        <v>167</v>
      </c>
      <c r="N15" s="21">
        <f>SUM(C15:M15)</f>
        <v>1187.0999999999999</v>
      </c>
      <c r="O15" s="27" t="s">
        <v>24</v>
      </c>
    </row>
    <row r="16" spans="1:20" ht="108" customHeight="1" x14ac:dyDescent="0.25">
      <c r="A16" s="17" t="s">
        <v>45</v>
      </c>
      <c r="B16" s="17" t="s">
        <v>57</v>
      </c>
      <c r="C16" s="29">
        <v>319</v>
      </c>
      <c r="D16" s="29">
        <v>390.5</v>
      </c>
      <c r="E16" s="29">
        <v>390.5</v>
      </c>
      <c r="F16" s="29">
        <v>390.5</v>
      </c>
      <c r="G16" s="29">
        <v>390.5</v>
      </c>
      <c r="H16" s="29">
        <v>656.5</v>
      </c>
      <c r="I16" s="29">
        <v>670</v>
      </c>
      <c r="J16" s="29">
        <v>910</v>
      </c>
      <c r="K16" s="29">
        <v>910</v>
      </c>
      <c r="L16" s="29">
        <v>910</v>
      </c>
      <c r="M16" s="29">
        <v>910</v>
      </c>
      <c r="N16" s="21">
        <f>SUM(C16:M16)</f>
        <v>6847.5</v>
      </c>
      <c r="O16" s="17" t="s">
        <v>25</v>
      </c>
    </row>
    <row r="17" spans="1:18" ht="120" customHeight="1" x14ac:dyDescent="0.25">
      <c r="A17" s="27" t="s">
        <v>48</v>
      </c>
      <c r="B17" s="27" t="s">
        <v>36</v>
      </c>
      <c r="C17" s="25">
        <v>0</v>
      </c>
      <c r="D17" s="25">
        <v>0</v>
      </c>
      <c r="E17" s="25">
        <v>0</v>
      </c>
      <c r="F17" s="25">
        <v>545.70000000000005</v>
      </c>
      <c r="G17" s="25">
        <v>595.9</v>
      </c>
      <c r="H17" s="25">
        <v>1492.9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1">
        <f>SUM(C17:M17)</f>
        <v>2634.5</v>
      </c>
      <c r="O17" s="27" t="s">
        <v>17</v>
      </c>
    </row>
    <row r="18" spans="1:18" ht="76.5" customHeight="1" x14ac:dyDescent="0.25">
      <c r="A18" s="82" t="s">
        <v>83</v>
      </c>
      <c r="B18" s="27" t="s">
        <v>82</v>
      </c>
      <c r="C18" s="25"/>
      <c r="D18" s="25"/>
      <c r="E18" s="25"/>
      <c r="F18" s="25"/>
      <c r="G18" s="25"/>
      <c r="H18" s="25"/>
      <c r="I18" s="25"/>
      <c r="J18" s="25">
        <v>115.5</v>
      </c>
      <c r="K18" s="25">
        <v>1192.3</v>
      </c>
      <c r="L18" s="25">
        <v>1285.8</v>
      </c>
      <c r="M18" s="25">
        <v>1285.8</v>
      </c>
      <c r="N18" s="21">
        <f>SUM(C18:M18)</f>
        <v>3879.3999999999996</v>
      </c>
      <c r="O18" s="82" t="s">
        <v>78</v>
      </c>
    </row>
    <row r="19" spans="1:18" ht="97.5" customHeight="1" x14ac:dyDescent="0.25">
      <c r="A19" s="83"/>
      <c r="B19" s="27" t="s">
        <v>84</v>
      </c>
      <c r="C19" s="25"/>
      <c r="D19" s="25"/>
      <c r="E19" s="25"/>
      <c r="F19" s="25"/>
      <c r="G19" s="25"/>
      <c r="H19" s="25"/>
      <c r="I19" s="25"/>
      <c r="J19" s="25"/>
      <c r="K19" s="92" t="s">
        <v>63</v>
      </c>
      <c r="L19" s="93"/>
      <c r="M19" s="93"/>
      <c r="N19" s="94"/>
      <c r="O19" s="83"/>
    </row>
    <row r="20" spans="1:18" ht="27" customHeight="1" x14ac:dyDescent="0.25">
      <c r="A20" s="30" t="s">
        <v>5</v>
      </c>
      <c r="B20" s="30"/>
      <c r="C20" s="31">
        <f>C12+C14+C15+C16+C17+C18</f>
        <v>447.8</v>
      </c>
      <c r="D20" s="31">
        <f t="shared" ref="D20:N20" si="0">D12+D14+D15+D16+D17+D18</f>
        <v>526.79999999999995</v>
      </c>
      <c r="E20" s="31">
        <f t="shared" si="0"/>
        <v>571.20000000000005</v>
      </c>
      <c r="F20" s="31">
        <f t="shared" si="0"/>
        <v>1373.8000000000002</v>
      </c>
      <c r="G20" s="31">
        <f t="shared" si="0"/>
        <v>1629.6</v>
      </c>
      <c r="H20" s="31">
        <f t="shared" si="0"/>
        <v>2559.6000000000004</v>
      </c>
      <c r="I20" s="31">
        <f t="shared" si="0"/>
        <v>796.8</v>
      </c>
      <c r="J20" s="31">
        <f t="shared" si="0"/>
        <v>1290</v>
      </c>
      <c r="K20" s="31">
        <f t="shared" si="0"/>
        <v>2366.8000000000002</v>
      </c>
      <c r="L20" s="31">
        <f t="shared" si="0"/>
        <v>2460.3000000000002</v>
      </c>
      <c r="M20" s="31">
        <f t="shared" si="0"/>
        <v>2460.3000000000002</v>
      </c>
      <c r="N20" s="31">
        <f t="shared" si="0"/>
        <v>16483</v>
      </c>
      <c r="O20" s="30"/>
      <c r="R20" s="7"/>
    </row>
    <row r="21" spans="1:18" ht="32.25" customHeight="1" x14ac:dyDescent="0.25">
      <c r="A21" s="75"/>
      <c r="B21" s="75"/>
      <c r="C21" s="75"/>
      <c r="D21" s="75"/>
      <c r="E21" s="75">
        <v>2</v>
      </c>
      <c r="F21" s="75"/>
      <c r="G21" s="75"/>
      <c r="H21" s="75"/>
      <c r="I21" s="75"/>
      <c r="J21" s="75"/>
      <c r="K21" s="75"/>
      <c r="L21" s="78"/>
      <c r="M21" s="75"/>
      <c r="N21" s="75"/>
      <c r="O21" s="74" t="s">
        <v>74</v>
      </c>
      <c r="R21" s="7"/>
    </row>
    <row r="22" spans="1:18" ht="27" customHeight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12</v>
      </c>
      <c r="M22" s="13">
        <v>13</v>
      </c>
      <c r="N22" s="13">
        <v>14</v>
      </c>
      <c r="O22" s="13">
        <v>15</v>
      </c>
      <c r="R22" s="7"/>
    </row>
    <row r="23" spans="1:18" ht="51.75" customHeight="1" x14ac:dyDescent="0.25">
      <c r="A23" s="32" t="s">
        <v>7</v>
      </c>
      <c r="B23" s="33"/>
      <c r="C23" s="34"/>
      <c r="D23" s="34"/>
      <c r="E23" s="34"/>
      <c r="F23" s="34"/>
      <c r="G23" s="19"/>
      <c r="H23" s="19"/>
      <c r="I23" s="19"/>
      <c r="J23" s="19"/>
      <c r="K23" s="19"/>
      <c r="L23" s="77"/>
      <c r="M23" s="19"/>
      <c r="N23" s="19"/>
      <c r="O23" s="33"/>
    </row>
    <row r="24" spans="1:18" ht="115.5" customHeight="1" x14ac:dyDescent="0.25">
      <c r="A24" s="27" t="s">
        <v>31</v>
      </c>
      <c r="B24" s="35" t="s">
        <v>50</v>
      </c>
      <c r="C24" s="25">
        <v>103.5</v>
      </c>
      <c r="D24" s="25">
        <v>110.5</v>
      </c>
      <c r="E24" s="25">
        <v>143.5</v>
      </c>
      <c r="F24" s="25">
        <v>13630.9</v>
      </c>
      <c r="G24" s="36">
        <f>13631.4</f>
        <v>13631.4</v>
      </c>
      <c r="H24" s="25">
        <v>13691.9</v>
      </c>
      <c r="I24" s="25">
        <v>9659.6</v>
      </c>
      <c r="J24" s="25">
        <v>9050.2000000000007</v>
      </c>
      <c r="K24" s="25">
        <v>11087.2</v>
      </c>
      <c r="L24" s="25">
        <v>11613.2</v>
      </c>
      <c r="M24" s="25">
        <v>11613.2</v>
      </c>
      <c r="N24" s="21">
        <f>SUM(C24:M24)</f>
        <v>94335.099999999991</v>
      </c>
      <c r="O24" s="27" t="s">
        <v>75</v>
      </c>
    </row>
    <row r="25" spans="1:18" ht="76.5" customHeight="1" x14ac:dyDescent="0.25">
      <c r="A25" s="82" t="s">
        <v>20</v>
      </c>
      <c r="B25" s="37" t="s">
        <v>40</v>
      </c>
      <c r="C25" s="25">
        <v>0</v>
      </c>
      <c r="D25" s="25">
        <v>1319.5</v>
      </c>
      <c r="E25" s="25">
        <v>1461</v>
      </c>
      <c r="F25" s="25">
        <v>1580.7</v>
      </c>
      <c r="G25" s="36">
        <v>2008.2</v>
      </c>
      <c r="H25" s="25">
        <v>2460.9</v>
      </c>
      <c r="I25" s="25">
        <v>2927.7</v>
      </c>
      <c r="J25" s="25">
        <v>3033.7</v>
      </c>
      <c r="K25" s="25">
        <v>2864.8</v>
      </c>
      <c r="L25" s="25">
        <v>2947.8</v>
      </c>
      <c r="M25" s="25">
        <v>2954.1</v>
      </c>
      <c r="N25" s="21">
        <f>SUM(C25:M25)</f>
        <v>23558.399999999998</v>
      </c>
      <c r="O25" s="82" t="s">
        <v>49</v>
      </c>
    </row>
    <row r="26" spans="1:18" ht="92.25" customHeight="1" x14ac:dyDescent="0.25">
      <c r="A26" s="83"/>
      <c r="B26" s="37" t="s">
        <v>71</v>
      </c>
      <c r="C26" s="25">
        <v>0</v>
      </c>
      <c r="D26" s="92">
        <v>0</v>
      </c>
      <c r="E26" s="93"/>
      <c r="F26" s="93"/>
      <c r="G26" s="97" t="s">
        <v>60</v>
      </c>
      <c r="H26" s="98"/>
      <c r="I26" s="98"/>
      <c r="J26" s="98"/>
      <c r="K26" s="98"/>
      <c r="L26" s="98"/>
      <c r="M26" s="98"/>
      <c r="N26" s="98"/>
      <c r="O26" s="83"/>
    </row>
    <row r="27" spans="1:18" ht="24.75" customHeight="1" x14ac:dyDescent="0.25">
      <c r="A27" s="30" t="s">
        <v>8</v>
      </c>
      <c r="B27" s="38"/>
      <c r="C27" s="39">
        <f>C24+C25</f>
        <v>103.5</v>
      </c>
      <c r="D27" s="39">
        <f t="shared" ref="D27:N27" si="1">D24+D25</f>
        <v>1430</v>
      </c>
      <c r="E27" s="39">
        <f t="shared" si="1"/>
        <v>1604.5</v>
      </c>
      <c r="F27" s="39">
        <f t="shared" si="1"/>
        <v>15211.6</v>
      </c>
      <c r="G27" s="39">
        <f t="shared" si="1"/>
        <v>15639.6</v>
      </c>
      <c r="H27" s="39">
        <f t="shared" si="1"/>
        <v>16152.8</v>
      </c>
      <c r="I27" s="39">
        <f t="shared" si="1"/>
        <v>12587.3</v>
      </c>
      <c r="J27" s="39">
        <f t="shared" si="1"/>
        <v>12083.900000000001</v>
      </c>
      <c r="K27" s="39">
        <f t="shared" si="1"/>
        <v>13952</v>
      </c>
      <c r="L27" s="39">
        <f t="shared" si="1"/>
        <v>14561</v>
      </c>
      <c r="M27" s="39">
        <f t="shared" si="1"/>
        <v>14567.300000000001</v>
      </c>
      <c r="N27" s="39">
        <f t="shared" si="1"/>
        <v>117893.49999999999</v>
      </c>
      <c r="O27" s="40"/>
    </row>
    <row r="28" spans="1:18" ht="1.5" hidden="1" customHeight="1" x14ac:dyDescent="0.25">
      <c r="A28" s="87">
        <v>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8" ht="48" customHeight="1" x14ac:dyDescent="0.25">
      <c r="A29" s="41" t="s">
        <v>30</v>
      </c>
      <c r="B29" s="4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40"/>
    </row>
    <row r="30" spans="1:18" ht="72.75" customHeight="1" x14ac:dyDescent="0.25">
      <c r="A30" s="42" t="s">
        <v>22</v>
      </c>
      <c r="B30" s="43" t="s">
        <v>26</v>
      </c>
      <c r="C30" s="25">
        <v>4</v>
      </c>
      <c r="D30" s="25">
        <v>4</v>
      </c>
      <c r="E30" s="25">
        <v>10</v>
      </c>
      <c r="F30" s="21">
        <v>10</v>
      </c>
      <c r="G30" s="21">
        <v>10</v>
      </c>
      <c r="H30" s="21">
        <v>10</v>
      </c>
      <c r="I30" s="21">
        <v>0</v>
      </c>
      <c r="J30" s="21">
        <v>7.2</v>
      </c>
      <c r="K30" s="21">
        <v>7.2</v>
      </c>
      <c r="L30" s="21">
        <v>7.2</v>
      </c>
      <c r="M30" s="21">
        <v>7.2</v>
      </c>
      <c r="N30" s="21">
        <f>SUM(C30:M30)</f>
        <v>76.800000000000011</v>
      </c>
      <c r="O30" s="27" t="s">
        <v>27</v>
      </c>
    </row>
    <row r="31" spans="1:18" ht="72" customHeight="1" x14ac:dyDescent="0.25">
      <c r="A31" s="44"/>
      <c r="B31" s="43" t="s">
        <v>37</v>
      </c>
      <c r="C31" s="25">
        <v>16</v>
      </c>
      <c r="D31" s="25">
        <v>17.399999999999999</v>
      </c>
      <c r="E31" s="25">
        <v>69.5</v>
      </c>
      <c r="F31" s="21">
        <v>69.2</v>
      </c>
      <c r="G31" s="21">
        <v>74.5</v>
      </c>
      <c r="H31" s="21">
        <v>74.2</v>
      </c>
      <c r="I31" s="21">
        <v>0</v>
      </c>
      <c r="J31" s="21">
        <v>50.9</v>
      </c>
      <c r="K31" s="21">
        <v>50.9</v>
      </c>
      <c r="L31" s="21">
        <v>50.9</v>
      </c>
      <c r="M31" s="21">
        <v>50.9</v>
      </c>
      <c r="N31" s="21">
        <f>SUM(C31:M31)</f>
        <v>524.4</v>
      </c>
      <c r="O31" s="27" t="s">
        <v>65</v>
      </c>
    </row>
    <row r="32" spans="1:18" ht="24.75" customHeight="1" x14ac:dyDescent="0.25">
      <c r="A32" s="45" t="s">
        <v>9</v>
      </c>
      <c r="B32" s="38"/>
      <c r="C32" s="39">
        <f t="shared" ref="C32:N32" si="2">SUM(C30:C31)</f>
        <v>20</v>
      </c>
      <c r="D32" s="39">
        <f t="shared" si="2"/>
        <v>21.4</v>
      </c>
      <c r="E32" s="39">
        <f t="shared" si="2"/>
        <v>79.5</v>
      </c>
      <c r="F32" s="39">
        <f t="shared" si="2"/>
        <v>79.2</v>
      </c>
      <c r="G32" s="39">
        <f t="shared" si="2"/>
        <v>84.5</v>
      </c>
      <c r="H32" s="39">
        <f t="shared" si="2"/>
        <v>84.2</v>
      </c>
      <c r="I32" s="39">
        <f t="shared" si="2"/>
        <v>0</v>
      </c>
      <c r="J32" s="39">
        <f t="shared" si="2"/>
        <v>58.1</v>
      </c>
      <c r="K32" s="39">
        <f t="shared" si="2"/>
        <v>58.1</v>
      </c>
      <c r="L32" s="39">
        <f t="shared" si="2"/>
        <v>58.1</v>
      </c>
      <c r="M32" s="39">
        <f t="shared" si="2"/>
        <v>58.1</v>
      </c>
      <c r="N32" s="39">
        <f t="shared" si="2"/>
        <v>601.20000000000005</v>
      </c>
      <c r="O32" s="40"/>
    </row>
    <row r="33" spans="1:17" ht="27" customHeight="1" x14ac:dyDescent="0.25">
      <c r="A33" s="46" t="s">
        <v>10</v>
      </c>
      <c r="B33" s="47"/>
      <c r="C33" s="48"/>
      <c r="D33" s="48"/>
      <c r="E33" s="48"/>
      <c r="F33" s="21"/>
      <c r="G33" s="21"/>
      <c r="H33" s="21"/>
      <c r="I33" s="21"/>
      <c r="J33" s="21"/>
      <c r="K33" s="21"/>
      <c r="L33" s="21"/>
      <c r="M33" s="21"/>
      <c r="N33" s="21"/>
      <c r="O33" s="40"/>
    </row>
    <row r="34" spans="1:17" ht="95.25" customHeight="1" x14ac:dyDescent="0.25">
      <c r="A34" s="82" t="s">
        <v>72</v>
      </c>
      <c r="B34" s="27" t="s">
        <v>32</v>
      </c>
      <c r="C34" s="25">
        <v>156.4</v>
      </c>
      <c r="D34" s="25">
        <v>155.6</v>
      </c>
      <c r="E34" s="25">
        <v>188</v>
      </c>
      <c r="F34" s="49">
        <v>186.8</v>
      </c>
      <c r="G34" s="21">
        <v>186.8</v>
      </c>
      <c r="H34" s="21">
        <v>198.4</v>
      </c>
      <c r="I34" s="25">
        <v>96.7</v>
      </c>
      <c r="J34" s="25">
        <v>100</v>
      </c>
      <c r="K34" s="25">
        <v>100</v>
      </c>
      <c r="L34" s="25">
        <v>100</v>
      </c>
      <c r="M34" s="25">
        <v>100</v>
      </c>
      <c r="N34" s="21">
        <f>SUM(C34:M34)</f>
        <v>1568.7</v>
      </c>
      <c r="O34" s="27" t="s">
        <v>28</v>
      </c>
    </row>
    <row r="35" spans="1:17" ht="46.5" customHeight="1" x14ac:dyDescent="0.25">
      <c r="A35" s="83"/>
      <c r="B35" s="35" t="s">
        <v>53</v>
      </c>
      <c r="C35" s="25">
        <v>70.099999999999994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1">
        <f t="shared" ref="N35:N37" si="3">SUM(C35:M35)</f>
        <v>70.099999999999994</v>
      </c>
      <c r="O35" s="27" t="s">
        <v>29</v>
      </c>
    </row>
    <row r="36" spans="1:17" ht="191.25" customHeight="1" x14ac:dyDescent="0.25">
      <c r="A36" s="50" t="s">
        <v>33</v>
      </c>
      <c r="B36" s="27" t="s">
        <v>73</v>
      </c>
      <c r="C36" s="21">
        <v>4.5999999999999996</v>
      </c>
      <c r="D36" s="21">
        <v>5</v>
      </c>
      <c r="E36" s="21">
        <v>30</v>
      </c>
      <c r="F36" s="21">
        <v>30</v>
      </c>
      <c r="G36" s="20">
        <f>48</f>
        <v>48</v>
      </c>
      <c r="H36" s="21">
        <v>43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f t="shared" si="3"/>
        <v>160.6</v>
      </c>
      <c r="O36" s="51" t="s">
        <v>51</v>
      </c>
    </row>
    <row r="37" spans="1:17" ht="56.25" customHeight="1" x14ac:dyDescent="0.25">
      <c r="A37" s="33" t="s">
        <v>21</v>
      </c>
      <c r="B37" s="27" t="s">
        <v>35</v>
      </c>
      <c r="C37" s="21">
        <v>73.5</v>
      </c>
      <c r="D37" s="21">
        <v>78.8</v>
      </c>
      <c r="E37" s="21">
        <v>80.900000000000006</v>
      </c>
      <c r="F37" s="21">
        <v>127.1</v>
      </c>
      <c r="G37" s="21">
        <v>142.19999999999999</v>
      </c>
      <c r="H37" s="21">
        <v>144.69999999999999</v>
      </c>
      <c r="I37" s="21">
        <v>160</v>
      </c>
      <c r="J37" s="21">
        <v>281</v>
      </c>
      <c r="K37" s="21">
        <v>281</v>
      </c>
      <c r="L37" s="21">
        <v>281</v>
      </c>
      <c r="M37" s="21">
        <v>281</v>
      </c>
      <c r="N37" s="21">
        <f t="shared" si="3"/>
        <v>1931.2</v>
      </c>
      <c r="O37" s="33" t="s">
        <v>34</v>
      </c>
    </row>
    <row r="38" spans="1:17" ht="21.75" customHeight="1" x14ac:dyDescent="0.25">
      <c r="A38" s="30" t="s">
        <v>11</v>
      </c>
      <c r="B38" s="30"/>
      <c r="C38" s="39">
        <f>C34+C35+C36+C37</f>
        <v>304.60000000000002</v>
      </c>
      <c r="D38" s="39">
        <f t="shared" ref="D38:N38" si="4">D34+D35+D36+D37</f>
        <v>239.39999999999998</v>
      </c>
      <c r="E38" s="39">
        <f t="shared" si="4"/>
        <v>298.89999999999998</v>
      </c>
      <c r="F38" s="39">
        <f t="shared" si="4"/>
        <v>343.9</v>
      </c>
      <c r="G38" s="39">
        <f t="shared" si="4"/>
        <v>377</v>
      </c>
      <c r="H38" s="39">
        <f t="shared" si="4"/>
        <v>386.1</v>
      </c>
      <c r="I38" s="39">
        <f t="shared" si="4"/>
        <v>256.7</v>
      </c>
      <c r="J38" s="39">
        <f t="shared" si="4"/>
        <v>381</v>
      </c>
      <c r="K38" s="39">
        <f t="shared" si="4"/>
        <v>381</v>
      </c>
      <c r="L38" s="39">
        <f t="shared" si="4"/>
        <v>381</v>
      </c>
      <c r="M38" s="39">
        <f t="shared" si="4"/>
        <v>381</v>
      </c>
      <c r="N38" s="39">
        <f t="shared" si="4"/>
        <v>3730.6</v>
      </c>
      <c r="O38" s="30"/>
      <c r="Q38" s="7"/>
    </row>
    <row r="39" spans="1:17" ht="147" customHeight="1" x14ac:dyDescent="0.25">
      <c r="A39" s="32" t="s">
        <v>12</v>
      </c>
      <c r="B39" s="50" t="s">
        <v>76</v>
      </c>
      <c r="C39" s="21">
        <v>24</v>
      </c>
      <c r="D39" s="21">
        <v>24</v>
      </c>
      <c r="E39" s="21">
        <v>24.5</v>
      </c>
      <c r="F39" s="21">
        <v>25.3</v>
      </c>
      <c r="G39" s="20">
        <f>25.3+5.9+65.4</f>
        <v>96.600000000000009</v>
      </c>
      <c r="H39" s="21">
        <v>26.9</v>
      </c>
      <c r="I39" s="21">
        <v>11.7</v>
      </c>
      <c r="J39" s="21">
        <v>123.3</v>
      </c>
      <c r="K39" s="21">
        <v>123.3</v>
      </c>
      <c r="L39" s="21">
        <v>123.3</v>
      </c>
      <c r="M39" s="21">
        <v>123.3</v>
      </c>
      <c r="N39" s="21">
        <v>726.2</v>
      </c>
      <c r="O39" s="50" t="s">
        <v>85</v>
      </c>
    </row>
    <row r="40" spans="1:17" ht="22.5" x14ac:dyDescent="0.25">
      <c r="A40" s="30" t="s">
        <v>13</v>
      </c>
      <c r="B40" s="30"/>
      <c r="C40" s="39">
        <f>C39</f>
        <v>24</v>
      </c>
      <c r="D40" s="39">
        <f t="shared" ref="D40:N40" si="5">D39</f>
        <v>24</v>
      </c>
      <c r="E40" s="39">
        <f t="shared" si="5"/>
        <v>24.5</v>
      </c>
      <c r="F40" s="39">
        <f t="shared" si="5"/>
        <v>25.3</v>
      </c>
      <c r="G40" s="39">
        <f t="shared" si="5"/>
        <v>96.600000000000009</v>
      </c>
      <c r="H40" s="39">
        <f t="shared" si="5"/>
        <v>26.9</v>
      </c>
      <c r="I40" s="39">
        <f t="shared" si="5"/>
        <v>11.7</v>
      </c>
      <c r="J40" s="39">
        <f t="shared" si="5"/>
        <v>123.3</v>
      </c>
      <c r="K40" s="39">
        <f t="shared" si="5"/>
        <v>123.3</v>
      </c>
      <c r="L40" s="39">
        <f t="shared" si="5"/>
        <v>123.3</v>
      </c>
      <c r="M40" s="39">
        <f t="shared" si="5"/>
        <v>123.3</v>
      </c>
      <c r="N40" s="39">
        <f t="shared" si="5"/>
        <v>726.2</v>
      </c>
      <c r="O40" s="30"/>
    </row>
    <row r="41" spans="1:17" ht="46.5" customHeight="1" x14ac:dyDescent="0.25">
      <c r="A41" s="52" t="s">
        <v>52</v>
      </c>
      <c r="B41" s="53" t="s">
        <v>61</v>
      </c>
      <c r="C41" s="54">
        <v>6812.3</v>
      </c>
      <c r="D41" s="48">
        <v>8085</v>
      </c>
      <c r="E41" s="48">
        <v>8231</v>
      </c>
      <c r="F41" s="48">
        <v>9345.6</v>
      </c>
      <c r="G41" s="55">
        <v>11321.7</v>
      </c>
      <c r="H41" s="48">
        <v>12443.4</v>
      </c>
      <c r="I41" s="56">
        <v>13590.2</v>
      </c>
      <c r="J41" s="57">
        <v>15207.5</v>
      </c>
      <c r="K41" s="57">
        <v>14698.1</v>
      </c>
      <c r="L41" s="57">
        <v>14698.1</v>
      </c>
      <c r="M41" s="57">
        <v>14698.1</v>
      </c>
      <c r="N41" s="58">
        <f>SUM(C41:M41)</f>
        <v>129131.00000000003</v>
      </c>
      <c r="O41" s="100" t="s">
        <v>66</v>
      </c>
    </row>
    <row r="42" spans="1:17" ht="47.25" customHeight="1" x14ac:dyDescent="0.25">
      <c r="A42" s="59"/>
      <c r="B42" s="60" t="s">
        <v>62</v>
      </c>
      <c r="C42" s="61">
        <v>0</v>
      </c>
      <c r="D42" s="57">
        <v>0</v>
      </c>
      <c r="E42" s="57">
        <v>0</v>
      </c>
      <c r="F42" s="57">
        <v>0</v>
      </c>
      <c r="G42" s="62">
        <v>0</v>
      </c>
      <c r="H42" s="57">
        <v>0</v>
      </c>
      <c r="I42" s="92" t="s">
        <v>63</v>
      </c>
      <c r="J42" s="93"/>
      <c r="K42" s="93"/>
      <c r="L42" s="93"/>
      <c r="M42" s="93"/>
      <c r="N42" s="94"/>
      <c r="O42" s="101"/>
    </row>
    <row r="43" spans="1:17" ht="219" customHeight="1" x14ac:dyDescent="0.25">
      <c r="A43" s="59" t="s">
        <v>46</v>
      </c>
      <c r="B43" s="63" t="s">
        <v>23</v>
      </c>
      <c r="C43" s="64" t="s">
        <v>44</v>
      </c>
      <c r="D43" s="64" t="s">
        <v>44</v>
      </c>
      <c r="E43" s="65">
        <v>141.30000000000001</v>
      </c>
      <c r="F43" s="65">
        <v>360.9</v>
      </c>
      <c r="G43" s="66">
        <f>200</f>
        <v>200</v>
      </c>
      <c r="H43" s="65">
        <v>140.80000000000001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7">
        <f>SUM(C43:M43)</f>
        <v>843</v>
      </c>
      <c r="O43" s="102"/>
    </row>
    <row r="44" spans="1:17" ht="26.25" customHeight="1" x14ac:dyDescent="0.25">
      <c r="A44" s="68" t="s">
        <v>14</v>
      </c>
      <c r="B44" s="30"/>
      <c r="C44" s="39">
        <f>C41</f>
        <v>6812.3</v>
      </c>
      <c r="D44" s="39">
        <f t="shared" ref="D44:N44" si="6">D41</f>
        <v>8085</v>
      </c>
      <c r="E44" s="39">
        <f t="shared" si="6"/>
        <v>8231</v>
      </c>
      <c r="F44" s="39">
        <f t="shared" si="6"/>
        <v>9345.6</v>
      </c>
      <c r="G44" s="39">
        <f t="shared" si="6"/>
        <v>11321.7</v>
      </c>
      <c r="H44" s="39">
        <f t="shared" si="6"/>
        <v>12443.4</v>
      </c>
      <c r="I44" s="39">
        <f t="shared" si="6"/>
        <v>13590.2</v>
      </c>
      <c r="J44" s="39">
        <f t="shared" si="6"/>
        <v>15207.5</v>
      </c>
      <c r="K44" s="39">
        <f t="shared" si="6"/>
        <v>14698.1</v>
      </c>
      <c r="L44" s="39">
        <f t="shared" si="6"/>
        <v>14698.1</v>
      </c>
      <c r="M44" s="39">
        <f t="shared" si="6"/>
        <v>14698.1</v>
      </c>
      <c r="N44" s="39">
        <f t="shared" si="6"/>
        <v>129131.00000000003</v>
      </c>
      <c r="O44" s="69"/>
    </row>
    <row r="45" spans="1:17" ht="42.75" customHeight="1" x14ac:dyDescent="0.25">
      <c r="A45" s="76"/>
      <c r="B45" s="76"/>
      <c r="C45" s="76"/>
      <c r="D45" s="76"/>
      <c r="E45" s="76">
        <v>3</v>
      </c>
      <c r="F45" s="76"/>
      <c r="G45" s="76"/>
      <c r="H45" s="76"/>
      <c r="I45" s="76"/>
      <c r="J45" s="76"/>
      <c r="K45" s="76"/>
      <c r="L45" s="78"/>
      <c r="M45" s="76"/>
      <c r="N45" s="76"/>
      <c r="O45" s="74" t="s">
        <v>74</v>
      </c>
    </row>
    <row r="46" spans="1:17" ht="26.25" customHeight="1" x14ac:dyDescent="0.25">
      <c r="A46" s="13">
        <v>1</v>
      </c>
      <c r="B46" s="13">
        <v>2</v>
      </c>
      <c r="C46" s="13">
        <v>3</v>
      </c>
      <c r="D46" s="13">
        <v>4</v>
      </c>
      <c r="E46" s="13">
        <v>5</v>
      </c>
      <c r="F46" s="13">
        <v>6</v>
      </c>
      <c r="G46" s="13">
        <v>7</v>
      </c>
      <c r="H46" s="13">
        <v>8</v>
      </c>
      <c r="I46" s="13">
        <v>9</v>
      </c>
      <c r="J46" s="13">
        <v>10</v>
      </c>
      <c r="K46" s="13">
        <v>11</v>
      </c>
      <c r="L46" s="13">
        <v>12</v>
      </c>
      <c r="M46" s="13">
        <v>13</v>
      </c>
      <c r="N46" s="13">
        <v>14</v>
      </c>
      <c r="O46" s="13">
        <v>15</v>
      </c>
    </row>
    <row r="47" spans="1:17" ht="80.25" customHeight="1" x14ac:dyDescent="0.25">
      <c r="A47" s="70" t="s">
        <v>54</v>
      </c>
      <c r="B47" s="27" t="s">
        <v>39</v>
      </c>
      <c r="C47" s="25">
        <v>631.79999999999995</v>
      </c>
      <c r="D47" s="25">
        <v>832.1</v>
      </c>
      <c r="E47" s="25">
        <v>948</v>
      </c>
      <c r="F47" s="21">
        <v>942.2</v>
      </c>
      <c r="G47" s="21">
        <v>498.2</v>
      </c>
      <c r="H47" s="21">
        <v>565.5</v>
      </c>
      <c r="I47" s="21">
        <v>951.2</v>
      </c>
      <c r="J47" s="21">
        <v>151.6</v>
      </c>
      <c r="K47" s="21">
        <v>151.6</v>
      </c>
      <c r="L47" s="21">
        <v>151.6</v>
      </c>
      <c r="M47" s="21">
        <v>151.6</v>
      </c>
      <c r="N47" s="21">
        <f>SUM(C47:M47)</f>
        <v>5975.4000000000015</v>
      </c>
      <c r="O47" s="50" t="s">
        <v>64</v>
      </c>
    </row>
    <row r="48" spans="1:17" ht="23.25" x14ac:dyDescent="0.25">
      <c r="A48" s="30" t="s">
        <v>15</v>
      </c>
      <c r="B48" s="30"/>
      <c r="C48" s="39">
        <f>C47</f>
        <v>631.79999999999995</v>
      </c>
      <c r="D48" s="39">
        <f t="shared" ref="D48:G48" si="7">D47</f>
        <v>832.1</v>
      </c>
      <c r="E48" s="39">
        <f t="shared" si="7"/>
        <v>948</v>
      </c>
      <c r="F48" s="39">
        <f t="shared" si="7"/>
        <v>942.2</v>
      </c>
      <c r="G48" s="39">
        <f t="shared" si="7"/>
        <v>498.2</v>
      </c>
      <c r="H48" s="39">
        <f t="shared" ref="H48" si="8">H47</f>
        <v>565.5</v>
      </c>
      <c r="I48" s="39">
        <f>I47</f>
        <v>951.2</v>
      </c>
      <c r="J48" s="39">
        <f>J47</f>
        <v>151.6</v>
      </c>
      <c r="K48" s="39">
        <f t="shared" ref="K48:M48" si="9">K47</f>
        <v>151.6</v>
      </c>
      <c r="L48" s="39">
        <v>151.6</v>
      </c>
      <c r="M48" s="39">
        <f t="shared" si="9"/>
        <v>151.6</v>
      </c>
      <c r="N48" s="39">
        <f>SUM(C48:M48)</f>
        <v>5975.4000000000015</v>
      </c>
      <c r="O48" s="33"/>
    </row>
    <row r="49" spans="1:18" ht="145.5" customHeight="1" x14ac:dyDescent="0.25">
      <c r="A49" s="32" t="s">
        <v>47</v>
      </c>
      <c r="B49" s="27" t="s">
        <v>43</v>
      </c>
      <c r="C49" s="39">
        <v>0</v>
      </c>
      <c r="D49" s="97" t="s">
        <v>6</v>
      </c>
      <c r="E49" s="98"/>
      <c r="F49" s="98"/>
      <c r="G49" s="98"/>
      <c r="H49" s="98"/>
      <c r="I49" s="98"/>
      <c r="J49" s="98"/>
      <c r="K49" s="98"/>
      <c r="L49" s="98"/>
      <c r="M49" s="98"/>
      <c r="N49" s="99"/>
      <c r="O49" s="50" t="s">
        <v>16</v>
      </c>
    </row>
    <row r="50" spans="1:18" ht="23.25" x14ac:dyDescent="0.35">
      <c r="A50" s="71" t="s">
        <v>68</v>
      </c>
      <c r="B50" s="72"/>
      <c r="C50" s="73">
        <f>C20+C27+C32+C38+C40+C44+C48</f>
        <v>8344</v>
      </c>
      <c r="D50" s="73">
        <f t="shared" ref="D50:N50" si="10">D20+D27+D32+D38+D40+D44+D48</f>
        <v>11158.7</v>
      </c>
      <c r="E50" s="73">
        <f t="shared" si="10"/>
        <v>11757.6</v>
      </c>
      <c r="F50" s="73">
        <f t="shared" si="10"/>
        <v>27321.600000000002</v>
      </c>
      <c r="G50" s="73">
        <f t="shared" si="10"/>
        <v>29647.200000000001</v>
      </c>
      <c r="H50" s="73">
        <f t="shared" si="10"/>
        <v>32218.5</v>
      </c>
      <c r="I50" s="73">
        <f t="shared" si="10"/>
        <v>28193.9</v>
      </c>
      <c r="J50" s="73">
        <f t="shared" si="10"/>
        <v>29295.4</v>
      </c>
      <c r="K50" s="73">
        <f t="shared" si="10"/>
        <v>31730.9</v>
      </c>
      <c r="L50" s="73">
        <f t="shared" si="10"/>
        <v>32433.399999999994</v>
      </c>
      <c r="M50" s="73">
        <f t="shared" si="10"/>
        <v>32439.699999999997</v>
      </c>
      <c r="N50" s="73">
        <f t="shared" si="10"/>
        <v>274540.90000000008</v>
      </c>
      <c r="O50" s="72"/>
      <c r="R50" s="7"/>
    </row>
    <row r="51" spans="1:18" ht="253.5" customHeight="1" x14ac:dyDescent="0.65">
      <c r="A51" s="95" t="s">
        <v>55</v>
      </c>
      <c r="B51" s="95"/>
      <c r="C51" s="95"/>
      <c r="D51" s="95"/>
      <c r="E51" s="95"/>
      <c r="F51" s="96" t="s">
        <v>56</v>
      </c>
      <c r="G51" s="96"/>
      <c r="H51" s="96"/>
      <c r="I51" s="96"/>
      <c r="J51" s="96"/>
      <c r="K51" s="96"/>
      <c r="L51" s="96"/>
      <c r="M51" s="96"/>
      <c r="N51" s="4"/>
      <c r="O51" s="3"/>
    </row>
    <row r="52" spans="1:18" ht="99" customHeight="1" x14ac:dyDescent="0.25">
      <c r="A52" s="2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</row>
    <row r="53" spans="1:18" ht="20.25" x14ac:dyDescent="0.3">
      <c r="A53" s="8"/>
      <c r="B53" s="8"/>
      <c r="C53" s="9"/>
      <c r="H53" s="10"/>
      <c r="I53" s="10"/>
      <c r="J53" s="10"/>
      <c r="K53" s="10"/>
      <c r="L53" s="10"/>
      <c r="M53" s="10"/>
      <c r="N53" s="10"/>
      <c r="O53" s="10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8" ht="21" x14ac:dyDescent="0.35">
      <c r="A56" s="5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8" ht="20.25" x14ac:dyDescent="0.3">
      <c r="A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mergeCells count="29">
    <mergeCell ref="H1:O1"/>
    <mergeCell ref="O7:O9"/>
    <mergeCell ref="D26:F26"/>
    <mergeCell ref="G26:N26"/>
    <mergeCell ref="A25:A26"/>
    <mergeCell ref="O25:O26"/>
    <mergeCell ref="A7:A9"/>
    <mergeCell ref="B7:B9"/>
    <mergeCell ref="C7:N7"/>
    <mergeCell ref="A12:A14"/>
    <mergeCell ref="A5:O5"/>
    <mergeCell ref="A6:O6"/>
    <mergeCell ref="M3:T3"/>
    <mergeCell ref="M2:O2"/>
    <mergeCell ref="M4:O4"/>
    <mergeCell ref="A51:E51"/>
    <mergeCell ref="I42:N42"/>
    <mergeCell ref="F51:M51"/>
    <mergeCell ref="D49:N49"/>
    <mergeCell ref="O41:O43"/>
    <mergeCell ref="A34:A35"/>
    <mergeCell ref="N8:N9"/>
    <mergeCell ref="E13:N13"/>
    <mergeCell ref="A28:O28"/>
    <mergeCell ref="O12:O14"/>
    <mergeCell ref="C8:M8"/>
    <mergeCell ref="A18:A19"/>
    <mergeCell ref="K19:N19"/>
    <mergeCell ref="O18:O19"/>
  </mergeCells>
  <pageMargins left="0.59055118110236227" right="0.19685039370078741" top="0.39370078740157483" bottom="0.39370078740157483" header="0" footer="0"/>
  <pageSetup paperSize="9" scale="34" orientation="landscape" r:id="rId1"/>
  <rowBreaks count="2" manualBreakCount="2">
    <brk id="20" max="13" man="1"/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2024-11-15T12:36:25Z</cp:lastPrinted>
  <dcterms:created xsi:type="dcterms:W3CDTF">2019-11-18T08:38:34Z</dcterms:created>
  <dcterms:modified xsi:type="dcterms:W3CDTF">2024-11-27T12:35:52Z</dcterms:modified>
</cp:coreProperties>
</file>