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75"/>
  </bookViews>
  <sheets>
    <sheet name="Лист1" sheetId="3" r:id="rId1"/>
  </sheets>
  <definedNames>
    <definedName name="_xlnm.Print_Titles" localSheetId="0">Лист1!$15:$15</definedName>
    <definedName name="_xlnm.Print_Area" localSheetId="0">Лист1!$A$2:$J$76</definedName>
  </definedNames>
  <calcPr calcId="162913"/>
</workbook>
</file>

<file path=xl/calcChain.xml><?xml version="1.0" encoding="utf-8"?>
<calcChain xmlns="http://schemas.openxmlformats.org/spreadsheetml/2006/main">
  <c r="G42" i="3" l="1"/>
  <c r="G41" i="3"/>
  <c r="H16" i="3"/>
  <c r="G18" i="3"/>
  <c r="G19" i="3"/>
  <c r="G20" i="3"/>
  <c r="I47" i="3" l="1"/>
  <c r="J47" i="3"/>
  <c r="H47" i="3"/>
  <c r="E40" i="3"/>
  <c r="H21" i="3"/>
  <c r="J58" i="3" l="1"/>
  <c r="G29" i="3" l="1"/>
  <c r="G30" i="3"/>
  <c r="G31" i="3"/>
  <c r="J59" i="3" l="1"/>
  <c r="J50" i="3" l="1"/>
  <c r="G50" i="3" s="1"/>
  <c r="G51" i="3" s="1"/>
  <c r="H51" i="3"/>
  <c r="I51" i="3"/>
  <c r="J51" i="3" l="1"/>
  <c r="G27" i="3"/>
  <c r="G28" i="3"/>
  <c r="G33" i="3"/>
  <c r="G34" i="3"/>
  <c r="I26" i="3" l="1"/>
  <c r="G40" i="3" l="1"/>
  <c r="J38" i="3" l="1"/>
  <c r="I23" i="3" l="1"/>
  <c r="I61" i="3" l="1"/>
  <c r="J61" i="3"/>
  <c r="H61" i="3"/>
  <c r="J23" i="3"/>
  <c r="G64" i="3"/>
  <c r="G32" i="3" l="1"/>
  <c r="G26" i="3" l="1"/>
  <c r="J52" i="3" l="1"/>
  <c r="I52" i="3"/>
  <c r="I68" i="3" l="1"/>
  <c r="J68" i="3"/>
  <c r="H68" i="3"/>
  <c r="H52" i="3"/>
  <c r="G53" i="3"/>
  <c r="G68" i="3" l="1"/>
  <c r="I55" i="3" l="1"/>
  <c r="J55" i="3"/>
  <c r="H55" i="3"/>
  <c r="G54" i="3" l="1"/>
  <c r="J65" i="3"/>
  <c r="H65" i="3"/>
  <c r="G63" i="3"/>
  <c r="H56" i="3" l="1"/>
  <c r="J56" i="3"/>
  <c r="J60" i="3" s="1"/>
  <c r="G59" i="3" l="1"/>
  <c r="I56" i="3" l="1"/>
  <c r="I60" i="3" s="1"/>
  <c r="J17" i="3"/>
  <c r="J16" i="3" l="1"/>
  <c r="J21" i="3" s="1"/>
  <c r="G58" i="3"/>
  <c r="I65" i="3" l="1"/>
  <c r="G62" i="3" l="1"/>
  <c r="G65" i="3" l="1"/>
  <c r="G61" i="3"/>
  <c r="I17" i="3"/>
  <c r="I16" i="3" l="1"/>
  <c r="G17" i="3"/>
  <c r="I21" i="3"/>
  <c r="J72" i="3"/>
  <c r="I72" i="3"/>
  <c r="G72" i="3" l="1"/>
  <c r="G57" i="3"/>
  <c r="H60" i="3" l="1"/>
  <c r="G56" i="3"/>
  <c r="G60" i="3" l="1"/>
  <c r="I44" i="3" l="1"/>
  <c r="J71" i="3" l="1"/>
  <c r="I39" i="3" l="1"/>
  <c r="I71" i="3" s="1"/>
  <c r="H44" i="3" l="1"/>
  <c r="G44" i="3" s="1"/>
  <c r="H39" i="3"/>
  <c r="H38" i="3" s="1"/>
  <c r="G38" i="3" s="1"/>
  <c r="H24" i="3" l="1"/>
  <c r="H23" i="3" s="1"/>
  <c r="H71" i="3" l="1"/>
  <c r="I49" i="3"/>
  <c r="J49" i="3"/>
  <c r="H49" i="3"/>
  <c r="H46" i="3"/>
  <c r="I46" i="3"/>
  <c r="J46" i="3"/>
  <c r="H22" i="3" l="1"/>
  <c r="G52" i="3" l="1"/>
  <c r="G55" i="3" s="1"/>
  <c r="G48" i="3"/>
  <c r="G46" i="3"/>
  <c r="G37" i="3"/>
  <c r="J36" i="3"/>
  <c r="J43" i="3" s="1"/>
  <c r="I36" i="3"/>
  <c r="I43" i="3" s="1"/>
  <c r="G24" i="3"/>
  <c r="J22" i="3"/>
  <c r="I22" i="3"/>
  <c r="J35" i="3" l="1"/>
  <c r="J69" i="3" s="1"/>
  <c r="H35" i="3"/>
  <c r="G23" i="3"/>
  <c r="G16" i="3"/>
  <c r="H36" i="3"/>
  <c r="G36" i="3" s="1"/>
  <c r="G43" i="3" s="1"/>
  <c r="G67" i="3"/>
  <c r="J66" i="3" l="1"/>
  <c r="I35" i="3"/>
  <c r="I69" i="3" s="1"/>
  <c r="G22" i="3"/>
  <c r="G35" i="3" s="1"/>
  <c r="H43" i="3"/>
  <c r="H69" i="3" s="1"/>
  <c r="G47" i="3"/>
  <c r="G49" i="3" s="1"/>
  <c r="I66" i="3" l="1"/>
  <c r="H66" i="3"/>
  <c r="G21" i="3"/>
  <c r="G66" i="3" l="1"/>
  <c r="G69" i="3"/>
</calcChain>
</file>

<file path=xl/sharedStrings.xml><?xml version="1.0" encoding="utf-8"?>
<sst xmlns="http://schemas.openxmlformats.org/spreadsheetml/2006/main" count="145" uniqueCount="98">
  <si>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</si>
  <si>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</si>
  <si>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</si>
  <si>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</si>
  <si>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</si>
  <si>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</si>
  <si>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</si>
  <si>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</si>
  <si>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</si>
  <si>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</si>
  <si>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</si>
  <si>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</si>
  <si>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</si>
  <si>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</si>
  <si>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</si>
  <si>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</si>
  <si>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</si>
  <si>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</si>
  <si>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</si>
  <si>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</si>
  <si>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</si>
  <si>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</si>
  <si>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</si>
  <si>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</si>
  <si>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</si>
  <si>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</si>
  <si>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</si>
  <si>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</si>
  <si>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</si>
  <si>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</si>
  <si>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</si>
  <si>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</si>
  <si>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</si>
  <si>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</si>
  <si>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</si>
  <si>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</si>
  <si>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</si>
  <si>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</si>
  <si>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</si>
  <si>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</si>
  <si>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</si>
  <si>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</si>
  <si>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</si>
  <si>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</si>
  <si>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</si>
  <si>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</si>
  <si>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</si>
  <si>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</si>
  <si>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</si>
  <si>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</si>
  <si>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</si>
  <si>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</si>
  <si>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</si>
  <si>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</si>
  <si>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</si>
  <si>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</si>
  <si>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</si>
  <si>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</si>
  <si>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</si>
  <si>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</si>
  <si>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</si>
  <si>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</si>
  <si>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</si>
  <si>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</si>
  <si>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</si>
  <si>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</si>
  <si>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54 862,00**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</si>
  <si>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</si>
  <si>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</si>
  <si>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</si>
  <si>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</si>
  <si>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</si>
  <si>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</si>
  <si>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8.1 Інші заходи, пов'язані із супроводом реалізації інвестиційних проєктів</t>
  </si>
  <si>
    <t xml:space="preserve">8.2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</si>
  <si>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</si>
  <si>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</si>
  <si>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</si>
  <si>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</si>
  <si>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</si>
  <si>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</si>
  <si>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</si>
  <si>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</si>
  <si>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</si>
  <si>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</si>
  <si>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</si>
  <si>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</si>
  <si>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Бюджет Криворізької міської територіальної громади 
та інші кошти.
Загальний обсяг фінансування заходу з них:
бюджет Криворізької міської територіальної громади
</t>
  </si>
  <si>
    <t>50 687,820**</t>
  </si>
  <si>
    <t>23 023,347**</t>
  </si>
  <si>
    <t>73 711,167**</t>
  </si>
  <si>
    <t>Об'єкти будівництва медичних установ та закладів</t>
  </si>
  <si>
    <t>Нове будівництво зовнішніх інженерних мереж індустріального парку «Кривбас» на вул. Фабричній у м. Кривому Розі Дніпропетровської обл.</t>
  </si>
  <si>
    <t>бюджет Криворізької міської територіальної громади;</t>
  </si>
  <si>
    <t>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ради».</t>
  </si>
  <si>
    <t>Додаток 2</t>
  </si>
  <si>
    <t>до рішення виконкому міської ради</t>
  </si>
  <si>
    <t>26.07.2024 №904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</si>
</sst>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1" fillId="2" borderId="9" xfId="0" applyFont="1" applyFill="1" applyBorder="1" applyAlignment="1">
      <alignment vertical="top" wrapText="1"/>
    </xf>
    <xf numFmtId="4" fontId="16" fillId="2" borderId="3" xfId="0" applyNumberFormat="1" applyFont="1" applyFill="1" applyBorder="1" applyAlignment="1">
      <alignment horizontal="center" vertical="top" wrapText="1"/>
    </xf>
    <xf numFmtId="49" fontId="17" fillId="2" borderId="0" xfId="0" applyNumberFormat="1" applyFont="1" applyFill="1" applyBorder="1" applyAlignment="1">
      <alignment vertical="top" wrapText="1"/>
    </xf>
    <xf numFmtId="0" fontId="19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2" borderId="15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8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0" fillId="0" borderId="0" xfId="0" applyAlignment="1"/>
    <xf numFmtId="0" fontId="19" fillId="0" borderId="0" xfId="0" applyFont="1" applyAlignment="1"/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3" zoomScaleNormal="100" zoomScaleSheetLayoutView="100" workbookViewId="0">
      <selection activeCell="G6" sqref="G6:J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customHeight="1" x14ac:dyDescent="0.25">
      <c r="A1" s="1"/>
      <c r="B1" s="1"/>
      <c r="C1" s="10"/>
      <c r="D1" s="10"/>
      <c r="E1" s="10"/>
      <c r="F1" s="10"/>
      <c r="G1" s="3"/>
      <c r="H1" s="2"/>
      <c r="I1" s="182" t="s">
        <v>24</v>
      </c>
      <c r="J1" s="182"/>
    </row>
    <row r="2" spans="1:10" ht="15.75" hidden="1" customHeight="1" x14ac:dyDescent="0.25">
      <c r="A2" s="1"/>
      <c r="B2" s="1"/>
      <c r="C2" s="10"/>
      <c r="D2" s="10"/>
      <c r="E2" s="10"/>
      <c r="F2" s="10"/>
      <c r="G2" s="3"/>
      <c r="H2" s="2"/>
      <c r="I2" s="157"/>
      <c r="J2" s="157"/>
    </row>
    <row r="3" spans="1:10" ht="15.75" customHeight="1" x14ac:dyDescent="0.25">
      <c r="A3" s="1"/>
      <c r="B3" s="1"/>
      <c r="C3" s="10"/>
      <c r="D3" s="10"/>
      <c r="E3" s="10"/>
      <c r="F3" s="10"/>
      <c r="G3" s="156"/>
      <c r="H3" s="217" t="s">
        <v>95</v>
      </c>
      <c r="I3" s="216"/>
      <c r="J3" s="216"/>
    </row>
    <row r="4" spans="1:10" ht="15.75" customHeight="1" x14ac:dyDescent="0.25">
      <c r="A4" s="1"/>
      <c r="B4" s="1"/>
      <c r="C4" s="10"/>
      <c r="D4" s="10"/>
      <c r="E4" s="10"/>
      <c r="F4" s="10"/>
      <c r="G4" s="156"/>
      <c r="H4" s="217" t="s">
        <v>96</v>
      </c>
      <c r="I4" s="216"/>
      <c r="J4" s="216"/>
    </row>
    <row r="5" spans="1:10" ht="16.5" customHeight="1" x14ac:dyDescent="0.25">
      <c r="A5" s="1"/>
      <c r="B5" s="1"/>
      <c r="C5" s="10"/>
      <c r="D5" s="10"/>
      <c r="E5" s="10"/>
      <c r="F5" s="10"/>
      <c r="G5" s="156"/>
      <c r="H5" s="217" t="s">
        <v>97</v>
      </c>
      <c r="I5" s="216"/>
      <c r="J5" s="216"/>
    </row>
    <row r="6" spans="1:10" ht="15.75" customHeight="1" x14ac:dyDescent="0.25">
      <c r="A6" s="1"/>
      <c r="B6" s="1"/>
      <c r="C6" s="10"/>
      <c r="D6" s="10"/>
      <c r="E6" s="10"/>
      <c r="F6" s="10"/>
      <c r="G6" s="158"/>
      <c r="H6" s="159"/>
      <c r="I6" s="159"/>
      <c r="J6" s="159"/>
    </row>
    <row r="7" spans="1:10" ht="59.25" customHeight="1" x14ac:dyDescent="0.25">
      <c r="A7" s="190" t="s">
        <v>50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1.25" customHeight="1" x14ac:dyDescent="0.5">
      <c r="A8" s="72"/>
      <c r="B8" s="72"/>
      <c r="C8" s="73"/>
      <c r="D8" s="74"/>
      <c r="E8" s="74"/>
      <c r="F8" s="74"/>
      <c r="G8" s="74"/>
      <c r="H8" s="74"/>
      <c r="I8" s="75"/>
      <c r="J8" s="75"/>
    </row>
    <row r="9" spans="1:10" ht="23.25" customHeight="1" x14ac:dyDescent="0.25">
      <c r="A9" s="190" t="s">
        <v>0</v>
      </c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32.25" customHeight="1" x14ac:dyDescent="0.25">
      <c r="A10" s="190" t="s">
        <v>71</v>
      </c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0" ht="7.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ht="15" customHeight="1" x14ac:dyDescent="0.25">
      <c r="A12" s="183" t="s">
        <v>14</v>
      </c>
      <c r="B12" s="183" t="s">
        <v>4</v>
      </c>
      <c r="C12" s="183" t="s">
        <v>8</v>
      </c>
      <c r="D12" s="183" t="s">
        <v>43</v>
      </c>
      <c r="E12" s="183" t="s">
        <v>5</v>
      </c>
      <c r="F12" s="183" t="s">
        <v>11</v>
      </c>
      <c r="G12" s="183" t="s">
        <v>31</v>
      </c>
      <c r="H12" s="187" t="s">
        <v>18</v>
      </c>
      <c r="I12" s="188"/>
      <c r="J12" s="189"/>
    </row>
    <row r="13" spans="1:10" x14ac:dyDescent="0.25">
      <c r="A13" s="191"/>
      <c r="B13" s="191"/>
      <c r="C13" s="193"/>
      <c r="D13" s="184"/>
      <c r="E13" s="184"/>
      <c r="F13" s="184"/>
      <c r="G13" s="184"/>
      <c r="H13" s="183" t="s">
        <v>34</v>
      </c>
      <c r="I13" s="183" t="s">
        <v>57</v>
      </c>
      <c r="J13" s="183" t="s">
        <v>32</v>
      </c>
    </row>
    <row r="14" spans="1:10" ht="32.25" customHeight="1" x14ac:dyDescent="0.25">
      <c r="A14" s="186"/>
      <c r="B14" s="192"/>
      <c r="C14" s="192"/>
      <c r="D14" s="185"/>
      <c r="E14" s="185"/>
      <c r="F14" s="185"/>
      <c r="G14" s="186"/>
      <c r="H14" s="185"/>
      <c r="I14" s="185"/>
      <c r="J14" s="185" t="s">
        <v>7</v>
      </c>
    </row>
    <row r="15" spans="1:10" ht="15.75" hidden="1" x14ac:dyDescent="0.25">
      <c r="A15" s="16">
        <v>1</v>
      </c>
      <c r="B15" s="17">
        <v>2</v>
      </c>
      <c r="C15" s="17">
        <v>3</v>
      </c>
      <c r="D15" s="144">
        <v>4</v>
      </c>
      <c r="E15" s="144">
        <v>5</v>
      </c>
      <c r="F15" s="144">
        <v>6</v>
      </c>
      <c r="G15" s="16">
        <v>7</v>
      </c>
      <c r="H15" s="18">
        <v>8</v>
      </c>
      <c r="I15" s="18">
        <v>9</v>
      </c>
      <c r="J15" s="18">
        <v>10</v>
      </c>
    </row>
    <row r="16" spans="1:10" ht="51.75" customHeight="1" x14ac:dyDescent="0.25">
      <c r="A16" s="131">
        <v>1</v>
      </c>
      <c r="B16" s="131" t="s">
        <v>3</v>
      </c>
      <c r="C16" s="19" t="s">
        <v>51</v>
      </c>
      <c r="D16" s="150" t="s">
        <v>44</v>
      </c>
      <c r="E16" s="150" t="s">
        <v>6</v>
      </c>
      <c r="F16" s="167" t="s">
        <v>87</v>
      </c>
      <c r="G16" s="21">
        <f t="shared" ref="G16:G21" si="0">H16+I16+J16</f>
        <v>200955.07399999999</v>
      </c>
      <c r="H16" s="21">
        <f>H17+H20</f>
        <v>0</v>
      </c>
      <c r="I16" s="21">
        <f t="shared" ref="I16:J16" si="1">I17+I20</f>
        <v>105.074</v>
      </c>
      <c r="J16" s="21">
        <f t="shared" si="1"/>
        <v>200850</v>
      </c>
    </row>
    <row r="17" spans="1:17" ht="38.25" hidden="1" customHeight="1" x14ac:dyDescent="0.25">
      <c r="A17" s="34"/>
      <c r="B17" s="76"/>
      <c r="C17" s="165" t="s">
        <v>36</v>
      </c>
      <c r="D17" s="45"/>
      <c r="E17" s="45"/>
      <c r="F17" s="177"/>
      <c r="G17" s="21">
        <f t="shared" si="0"/>
        <v>198455.07399999999</v>
      </c>
      <c r="H17" s="40">
        <v>0</v>
      </c>
      <c r="I17" s="36">
        <f>I18+I19</f>
        <v>105.074</v>
      </c>
      <c r="J17" s="23">
        <f>J18+J19</f>
        <v>198350</v>
      </c>
    </row>
    <row r="18" spans="1:17" ht="177.75" hidden="1" customHeight="1" x14ac:dyDescent="0.25">
      <c r="A18" s="34"/>
      <c r="B18" s="84"/>
      <c r="C18" s="166"/>
      <c r="D18" s="45"/>
      <c r="E18" s="151"/>
      <c r="F18" s="177"/>
      <c r="G18" s="21">
        <f t="shared" si="0"/>
        <v>455.07400000000001</v>
      </c>
      <c r="H18" s="40">
        <v>0</v>
      </c>
      <c r="I18" s="36">
        <v>105.074</v>
      </c>
      <c r="J18" s="23">
        <v>350</v>
      </c>
      <c r="O18" s="14"/>
    </row>
    <row r="19" spans="1:17" ht="73.5" hidden="1" customHeight="1" x14ac:dyDescent="0.25">
      <c r="A19" s="34"/>
      <c r="B19" s="84"/>
      <c r="C19" s="41" t="s">
        <v>46</v>
      </c>
      <c r="D19" s="45"/>
      <c r="E19" s="151" t="s">
        <v>37</v>
      </c>
      <c r="F19" s="148" t="s">
        <v>62</v>
      </c>
      <c r="G19" s="21">
        <f t="shared" si="0"/>
        <v>198000</v>
      </c>
      <c r="H19" s="42">
        <v>0</v>
      </c>
      <c r="I19" s="43">
        <v>0</v>
      </c>
      <c r="J19" s="32">
        <v>198000</v>
      </c>
    </row>
    <row r="20" spans="1:17" ht="73.5" customHeight="1" x14ac:dyDescent="0.25">
      <c r="A20" s="98"/>
      <c r="B20" s="152"/>
      <c r="C20" s="41" t="s">
        <v>92</v>
      </c>
      <c r="D20" s="46"/>
      <c r="E20" s="110"/>
      <c r="F20" s="149"/>
      <c r="G20" s="21">
        <f t="shared" si="0"/>
        <v>2500</v>
      </c>
      <c r="H20" s="42">
        <v>0</v>
      </c>
      <c r="I20" s="43">
        <v>0</v>
      </c>
      <c r="J20" s="32">
        <v>2500</v>
      </c>
    </row>
    <row r="21" spans="1:17" ht="15.75" x14ac:dyDescent="0.25">
      <c r="A21" s="67"/>
      <c r="B21" s="160" t="s">
        <v>2</v>
      </c>
      <c r="C21" s="161"/>
      <c r="D21" s="35"/>
      <c r="E21" s="35"/>
      <c r="F21" s="153"/>
      <c r="G21" s="21">
        <f t="shared" si="0"/>
        <v>200955.07399999999</v>
      </c>
      <c r="H21" s="20">
        <f>H16</f>
        <v>0</v>
      </c>
      <c r="I21" s="20">
        <f t="shared" ref="I21:J21" si="2">I16</f>
        <v>105.074</v>
      </c>
      <c r="J21" s="20">
        <f t="shared" si="2"/>
        <v>200850</v>
      </c>
    </row>
    <row r="22" spans="1:17" ht="47.25" x14ac:dyDescent="0.25">
      <c r="A22" s="49">
        <v>2</v>
      </c>
      <c r="B22" s="131" t="s">
        <v>59</v>
      </c>
      <c r="C22" s="50" t="s">
        <v>61</v>
      </c>
      <c r="D22" s="58" t="s">
        <v>44</v>
      </c>
      <c r="E22" s="214" t="s">
        <v>23</v>
      </c>
      <c r="F22" s="136" t="s">
        <v>17</v>
      </c>
      <c r="G22" s="21">
        <f>H22+I22+J22-4.71805</f>
        <v>5051.7734</v>
      </c>
      <c r="H22" s="20">
        <f>H23+H26+H29+H32</f>
        <v>406.70805000000001</v>
      </c>
      <c r="I22" s="20">
        <f>I23+I26+I29+I32</f>
        <v>2001.8144000000002</v>
      </c>
      <c r="J22" s="20">
        <f>J23</f>
        <v>2647.9690000000001</v>
      </c>
    </row>
    <row r="23" spans="1:17" ht="15.75" x14ac:dyDescent="0.25">
      <c r="A23" s="102"/>
      <c r="B23" s="132"/>
      <c r="C23" s="162" t="s">
        <v>58</v>
      </c>
      <c r="D23" s="54"/>
      <c r="E23" s="215"/>
      <c r="F23" s="137"/>
      <c r="G23" s="39">
        <f>H23+I23+J23</f>
        <v>3858.5520500000002</v>
      </c>
      <c r="H23" s="23">
        <f>H24</f>
        <v>406.70805000000001</v>
      </c>
      <c r="I23" s="23">
        <f t="shared" ref="I23:J23" si="3">I24</f>
        <v>803.875</v>
      </c>
      <c r="J23" s="23">
        <f t="shared" si="3"/>
        <v>2647.9690000000001</v>
      </c>
      <c r="Q23" s="14"/>
    </row>
    <row r="24" spans="1:17" ht="47.25" x14ac:dyDescent="0.25">
      <c r="A24" s="51"/>
      <c r="B24" s="132"/>
      <c r="C24" s="163"/>
      <c r="D24" s="54"/>
      <c r="E24" s="54" t="s">
        <v>67</v>
      </c>
      <c r="F24" s="132"/>
      <c r="G24" s="53">
        <f>H24+I24+J24</f>
        <v>3858.5520500000002</v>
      </c>
      <c r="H24" s="53">
        <f>401.99+4.71805</f>
        <v>406.70805000000001</v>
      </c>
      <c r="I24" s="22">
        <v>803.875</v>
      </c>
      <c r="J24" s="22">
        <v>2647.9690000000001</v>
      </c>
    </row>
    <row r="25" spans="1:17" ht="78" customHeight="1" x14ac:dyDescent="0.25">
      <c r="A25" s="56"/>
      <c r="B25" s="81"/>
      <c r="C25" s="164"/>
      <c r="D25" s="138"/>
      <c r="E25" s="57"/>
      <c r="F25" s="138" t="s">
        <v>25</v>
      </c>
      <c r="G25" s="26"/>
      <c r="H25" s="26">
        <v>4.718</v>
      </c>
      <c r="I25" s="27">
        <v>4.718</v>
      </c>
      <c r="J25" s="27">
        <v>0</v>
      </c>
    </row>
    <row r="26" spans="1:17" ht="29.25" hidden="1" customHeight="1" x14ac:dyDescent="0.25">
      <c r="A26" s="102"/>
      <c r="B26" s="132"/>
      <c r="C26" s="163" t="s">
        <v>39</v>
      </c>
      <c r="D26" s="44"/>
      <c r="E26" s="171" t="s">
        <v>6</v>
      </c>
      <c r="F26" s="134" t="s">
        <v>69</v>
      </c>
      <c r="G26" s="26">
        <f t="shared" ref="G26:G34" si="4">H26+I26</f>
        <v>399.31299999999999</v>
      </c>
      <c r="H26" s="26">
        <v>0</v>
      </c>
      <c r="I26" s="27">
        <f>I27</f>
        <v>399.31299999999999</v>
      </c>
      <c r="J26" s="96" t="s">
        <v>66</v>
      </c>
    </row>
    <row r="27" spans="1:17" ht="47.25" hidden="1" x14ac:dyDescent="0.25">
      <c r="A27" s="51"/>
      <c r="B27" s="126"/>
      <c r="C27" s="163"/>
      <c r="D27" s="137"/>
      <c r="E27" s="171"/>
      <c r="F27" s="113" t="s">
        <v>70</v>
      </c>
      <c r="G27" s="26">
        <f t="shared" si="4"/>
        <v>399.31299999999999</v>
      </c>
      <c r="H27" s="26">
        <v>0</v>
      </c>
      <c r="I27" s="27">
        <v>399.31299999999999</v>
      </c>
      <c r="J27" s="96"/>
    </row>
    <row r="28" spans="1:17" ht="19.5" hidden="1" customHeight="1" x14ac:dyDescent="0.25">
      <c r="A28" s="51"/>
      <c r="B28" s="112"/>
      <c r="C28" s="164"/>
      <c r="D28" s="137"/>
      <c r="E28" s="171"/>
      <c r="F28" s="108" t="s">
        <v>12</v>
      </c>
      <c r="G28" s="32">
        <f t="shared" si="4"/>
        <v>0</v>
      </c>
      <c r="H28" s="31">
        <v>0</v>
      </c>
      <c r="I28" s="32">
        <v>0</v>
      </c>
      <c r="J28" s="115"/>
    </row>
    <row r="29" spans="1:17" ht="31.5" hidden="1" x14ac:dyDescent="0.25">
      <c r="A29" s="34"/>
      <c r="B29" s="112"/>
      <c r="C29" s="162" t="s">
        <v>40</v>
      </c>
      <c r="D29" s="24"/>
      <c r="E29" s="171"/>
      <c r="F29" s="114" t="s">
        <v>69</v>
      </c>
      <c r="G29" s="27">
        <f t="shared" si="4"/>
        <v>399.31319999999999</v>
      </c>
      <c r="H29" s="26">
        <v>0</v>
      </c>
      <c r="I29" s="32">
        <v>399.31319999999999</v>
      </c>
      <c r="J29" s="27" t="s">
        <v>84</v>
      </c>
    </row>
    <row r="30" spans="1:17" ht="47.25" hidden="1" customHeight="1" x14ac:dyDescent="0.25">
      <c r="A30" s="51"/>
      <c r="B30" s="112"/>
      <c r="C30" s="163"/>
      <c r="D30" s="137"/>
      <c r="E30" s="171"/>
      <c r="F30" s="125" t="s">
        <v>70</v>
      </c>
      <c r="G30" s="27">
        <f t="shared" si="4"/>
        <v>399.31299999999999</v>
      </c>
      <c r="H30" s="26">
        <v>0</v>
      </c>
      <c r="I30" s="27">
        <v>399.31299999999999</v>
      </c>
      <c r="J30" s="27" t="s">
        <v>83</v>
      </c>
    </row>
    <row r="31" spans="1:17" ht="17.25" hidden="1" customHeight="1" x14ac:dyDescent="0.25">
      <c r="A31" s="51"/>
      <c r="B31" s="112"/>
      <c r="C31" s="163"/>
      <c r="D31" s="137"/>
      <c r="E31" s="171"/>
      <c r="F31" s="128" t="s">
        <v>12</v>
      </c>
      <c r="G31" s="27">
        <f t="shared" si="4"/>
        <v>0</v>
      </c>
      <c r="H31" s="26">
        <v>0</v>
      </c>
      <c r="I31" s="27">
        <v>0</v>
      </c>
      <c r="J31" s="27" t="s">
        <v>82</v>
      </c>
    </row>
    <row r="32" spans="1:17" ht="31.5" hidden="1" x14ac:dyDescent="0.25">
      <c r="A32" s="51"/>
      <c r="B32" s="111"/>
      <c r="C32" s="172" t="s">
        <v>63</v>
      </c>
      <c r="D32" s="137"/>
      <c r="E32" s="171"/>
      <c r="F32" s="114" t="s">
        <v>69</v>
      </c>
      <c r="G32" s="27">
        <f t="shared" si="4"/>
        <v>399.31319999999999</v>
      </c>
      <c r="H32" s="26">
        <v>0</v>
      </c>
      <c r="I32" s="27">
        <v>399.31319999999999</v>
      </c>
      <c r="J32" s="27" t="s">
        <v>79</v>
      </c>
    </row>
    <row r="33" spans="1:15" ht="47.25" hidden="1" x14ac:dyDescent="0.25">
      <c r="A33" s="51"/>
      <c r="B33" s="111"/>
      <c r="C33" s="173"/>
      <c r="D33" s="137"/>
      <c r="E33" s="124"/>
      <c r="F33" s="125" t="s">
        <v>70</v>
      </c>
      <c r="G33" s="26">
        <f t="shared" si="4"/>
        <v>399.31299999999999</v>
      </c>
      <c r="H33" s="26">
        <v>0</v>
      </c>
      <c r="I33" s="27">
        <v>399.31299999999999</v>
      </c>
      <c r="J33" s="27" t="s">
        <v>81</v>
      </c>
    </row>
    <row r="34" spans="1:15" ht="16.5" hidden="1" customHeight="1" x14ac:dyDescent="0.25">
      <c r="A34" s="56"/>
      <c r="B34" s="106"/>
      <c r="C34" s="174"/>
      <c r="D34" s="138"/>
      <c r="E34" s="127"/>
      <c r="F34" s="128" t="s">
        <v>12</v>
      </c>
      <c r="G34" s="26">
        <f t="shared" si="4"/>
        <v>0</v>
      </c>
      <c r="H34" s="26">
        <v>0</v>
      </c>
      <c r="I34" s="27">
        <v>0</v>
      </c>
      <c r="J34" s="27" t="s">
        <v>80</v>
      </c>
    </row>
    <row r="35" spans="1:15" ht="15.75" x14ac:dyDescent="0.25">
      <c r="A35" s="147"/>
      <c r="B35" s="175" t="s">
        <v>2</v>
      </c>
      <c r="C35" s="176"/>
      <c r="D35" s="30"/>
      <c r="E35" s="30"/>
      <c r="F35" s="29"/>
      <c r="G35" s="21">
        <f>G22</f>
        <v>5051.7734</v>
      </c>
      <c r="H35" s="20">
        <f>H22</f>
        <v>406.70805000000001</v>
      </c>
      <c r="I35" s="20">
        <f>I22</f>
        <v>2001.8144000000002</v>
      </c>
      <c r="J35" s="20">
        <f>J22</f>
        <v>2647.9690000000001</v>
      </c>
    </row>
    <row r="36" spans="1:15" ht="51" hidden="1" customHeight="1" x14ac:dyDescent="0.25">
      <c r="A36" s="105">
        <v>3</v>
      </c>
      <c r="B36" s="63" t="s">
        <v>9</v>
      </c>
      <c r="C36" s="100" t="s">
        <v>21</v>
      </c>
      <c r="D36" s="45" t="s">
        <v>44</v>
      </c>
      <c r="E36" s="45" t="s">
        <v>6</v>
      </c>
      <c r="F36" s="99" t="s">
        <v>17</v>
      </c>
      <c r="G36" s="21">
        <f>H36+I36+J36</f>
        <v>5630.3050000000003</v>
      </c>
      <c r="H36" s="21">
        <f>H37</f>
        <v>0</v>
      </c>
      <c r="I36" s="21">
        <f t="shared" ref="I36:J36" si="5">I37</f>
        <v>5630.3050000000003</v>
      </c>
      <c r="J36" s="21">
        <f t="shared" si="5"/>
        <v>0</v>
      </c>
    </row>
    <row r="37" spans="1:15" ht="66.75" hidden="1" customHeight="1" x14ac:dyDescent="0.25">
      <c r="A37" s="51"/>
      <c r="B37" s="33"/>
      <c r="C37" s="55" t="s">
        <v>20</v>
      </c>
      <c r="D37" s="46"/>
      <c r="E37" s="57"/>
      <c r="F37" s="86"/>
      <c r="G37" s="31">
        <f>H37+I37+J37</f>
        <v>5630.3050000000003</v>
      </c>
      <c r="H37" s="32">
        <v>0</v>
      </c>
      <c r="I37" s="32">
        <v>5630.3050000000003</v>
      </c>
      <c r="J37" s="32">
        <v>0</v>
      </c>
    </row>
    <row r="38" spans="1:15" ht="19.5" hidden="1" customHeight="1" x14ac:dyDescent="0.25">
      <c r="A38" s="68"/>
      <c r="B38" s="33"/>
      <c r="C38" s="94" t="s">
        <v>22</v>
      </c>
      <c r="D38" s="167" t="s">
        <v>44</v>
      </c>
      <c r="E38" s="169" t="s">
        <v>6</v>
      </c>
      <c r="F38" s="58" t="s">
        <v>17</v>
      </c>
      <c r="G38" s="59">
        <f>H38+I38+J38-7298.44908-656.55059</f>
        <v>96624.528539999999</v>
      </c>
      <c r="H38" s="60">
        <f>445.54392+269.93162+H39</f>
        <v>8670.4752100000005</v>
      </c>
      <c r="I38" s="59">
        <v>32909.053</v>
      </c>
      <c r="J38" s="59">
        <f>70000-7000</f>
        <v>63000</v>
      </c>
    </row>
    <row r="39" spans="1:15" ht="43.5" hidden="1" customHeight="1" x14ac:dyDescent="0.25">
      <c r="A39" s="51"/>
      <c r="B39" s="33"/>
      <c r="C39" s="80"/>
      <c r="D39" s="168"/>
      <c r="E39" s="170"/>
      <c r="F39" s="61" t="s">
        <v>25</v>
      </c>
      <c r="G39" s="23"/>
      <c r="H39" s="39">
        <f>7298.44908+656.55059</f>
        <v>7954.9996700000002</v>
      </c>
      <c r="I39" s="23">
        <f>7298.44908+656.55059</f>
        <v>7954.9996700000002</v>
      </c>
      <c r="J39" s="23">
        <v>0</v>
      </c>
    </row>
    <row r="40" spans="1:15" ht="48" customHeight="1" x14ac:dyDescent="0.25">
      <c r="A40" s="51">
        <v>3</v>
      </c>
      <c r="B40" s="33" t="s">
        <v>91</v>
      </c>
      <c r="C40" s="94" t="s">
        <v>60</v>
      </c>
      <c r="D40" s="167" t="s">
        <v>44</v>
      </c>
      <c r="E40" s="169" t="str">
        <f>$E$38</f>
        <v>Управління капітального будівництва виконкому Криворізької міської ради</v>
      </c>
      <c r="F40" s="114" t="s">
        <v>69</v>
      </c>
      <c r="G40" s="22">
        <f>H40+I40</f>
        <v>0</v>
      </c>
      <c r="H40" s="25">
        <v>0</v>
      </c>
      <c r="I40" s="25">
        <v>0</v>
      </c>
      <c r="J40" s="109" t="s">
        <v>90</v>
      </c>
    </row>
    <row r="41" spans="1:15" ht="47.25" customHeight="1" x14ac:dyDescent="0.25">
      <c r="A41" s="51"/>
      <c r="B41" s="33"/>
      <c r="C41" s="80"/>
      <c r="D41" s="177"/>
      <c r="E41" s="203"/>
      <c r="F41" s="134" t="s">
        <v>93</v>
      </c>
      <c r="G41" s="36">
        <f>H41+I41</f>
        <v>0</v>
      </c>
      <c r="H41" s="36">
        <v>0</v>
      </c>
      <c r="I41" s="36">
        <v>0</v>
      </c>
      <c r="J41" s="154" t="s">
        <v>89</v>
      </c>
    </row>
    <row r="42" spans="1:15" ht="15.75" x14ac:dyDescent="0.25">
      <c r="A42" s="56"/>
      <c r="B42" s="28"/>
      <c r="C42" s="104"/>
      <c r="D42" s="168"/>
      <c r="E42" s="170"/>
      <c r="F42" s="110" t="s">
        <v>12</v>
      </c>
      <c r="G42" s="27">
        <f>H42+I42</f>
        <v>0</v>
      </c>
      <c r="H42" s="37">
        <v>0</v>
      </c>
      <c r="I42" s="37">
        <v>0</v>
      </c>
      <c r="J42" s="96" t="s">
        <v>88</v>
      </c>
    </row>
    <row r="43" spans="1:15" ht="19.5" hidden="1" customHeight="1" x14ac:dyDescent="0.25">
      <c r="A43" s="140"/>
      <c r="B43" s="179" t="s">
        <v>2</v>
      </c>
      <c r="C43" s="179"/>
      <c r="D43" s="142"/>
      <c r="E43" s="135"/>
      <c r="F43" s="143"/>
      <c r="G43" s="20">
        <f>G36+G38</f>
        <v>102254.83353999999</v>
      </c>
      <c r="H43" s="82">
        <f>H36+H38</f>
        <v>8670.4752100000005</v>
      </c>
      <c r="I43" s="82">
        <f>I36+I38</f>
        <v>38539.358</v>
      </c>
      <c r="J43" s="82">
        <f>J36+J38</f>
        <v>63000</v>
      </c>
    </row>
    <row r="44" spans="1:15" ht="56.25" hidden="1" customHeight="1" x14ac:dyDescent="0.25">
      <c r="A44" s="49">
        <v>4</v>
      </c>
      <c r="B44" s="130" t="s">
        <v>10</v>
      </c>
      <c r="C44" s="130" t="s">
        <v>26</v>
      </c>
      <c r="D44" s="58" t="s">
        <v>44</v>
      </c>
      <c r="E44" s="58" t="s">
        <v>6</v>
      </c>
      <c r="F44" s="133" t="s">
        <v>17</v>
      </c>
      <c r="G44" s="21">
        <f>H44+I44+J44-11.22063</f>
        <v>635.21942999999999</v>
      </c>
      <c r="H44" s="20">
        <f>623.9988+H45</f>
        <v>635.21942999999999</v>
      </c>
      <c r="I44" s="20">
        <f>I45</f>
        <v>11.22063</v>
      </c>
      <c r="J44" s="20">
        <v>0</v>
      </c>
    </row>
    <row r="45" spans="1:15" ht="31.5" hidden="1" customHeight="1" x14ac:dyDescent="0.25">
      <c r="A45" s="141"/>
      <c r="B45" s="106"/>
      <c r="C45" s="106"/>
      <c r="D45" s="57"/>
      <c r="E45" s="57"/>
      <c r="F45" s="66" t="s">
        <v>25</v>
      </c>
      <c r="G45" s="26"/>
      <c r="H45" s="27">
        <v>11.22063</v>
      </c>
      <c r="I45" s="27">
        <v>11.22063</v>
      </c>
      <c r="J45" s="27">
        <v>0</v>
      </c>
    </row>
    <row r="46" spans="1:15" ht="15.75" hidden="1" x14ac:dyDescent="0.25">
      <c r="A46" s="87"/>
      <c r="B46" s="180" t="s">
        <v>2</v>
      </c>
      <c r="C46" s="181"/>
      <c r="D46" s="107"/>
      <c r="E46" s="30"/>
      <c r="F46" s="29"/>
      <c r="G46" s="82">
        <f>G44</f>
        <v>635.21942999999999</v>
      </c>
      <c r="H46" s="70">
        <f t="shared" ref="H46:J46" si="6">H44</f>
        <v>635.21942999999999</v>
      </c>
      <c r="I46" s="70">
        <f t="shared" si="6"/>
        <v>11.22063</v>
      </c>
      <c r="J46" s="70">
        <f t="shared" si="6"/>
        <v>0</v>
      </c>
    </row>
    <row r="47" spans="1:15" ht="54.75" hidden="1" customHeight="1" x14ac:dyDescent="0.25">
      <c r="A47" s="146">
        <v>5</v>
      </c>
      <c r="B47" s="147" t="s">
        <v>15</v>
      </c>
      <c r="C47" s="50" t="s">
        <v>19</v>
      </c>
      <c r="D47" s="47" t="s">
        <v>44</v>
      </c>
      <c r="E47" s="47" t="s">
        <v>6</v>
      </c>
      <c r="F47" s="47" t="s">
        <v>17</v>
      </c>
      <c r="G47" s="20">
        <f>H47+I47+J47</f>
        <v>604.58399999999995</v>
      </c>
      <c r="H47" s="20">
        <f>H48</f>
        <v>604.58399999999995</v>
      </c>
      <c r="I47" s="20">
        <f t="shared" ref="I47:J47" si="7">I48</f>
        <v>0</v>
      </c>
      <c r="J47" s="20">
        <f t="shared" si="7"/>
        <v>0</v>
      </c>
    </row>
    <row r="48" spans="1:15" ht="155.25" hidden="1" customHeight="1" x14ac:dyDescent="0.25">
      <c r="A48" s="56"/>
      <c r="B48" s="28"/>
      <c r="C48" s="65" t="s">
        <v>42</v>
      </c>
      <c r="D48" s="66"/>
      <c r="E48" s="66"/>
      <c r="F48" s="66"/>
      <c r="G48" s="26">
        <f>H48+I48+J48</f>
        <v>604.58399999999995</v>
      </c>
      <c r="H48" s="27">
        <v>604.58399999999995</v>
      </c>
      <c r="I48" s="27">
        <v>0</v>
      </c>
      <c r="J48" s="27">
        <v>0</v>
      </c>
      <c r="O48" s="14"/>
    </row>
    <row r="49" spans="1:14" ht="15.75" hidden="1" x14ac:dyDescent="0.25">
      <c r="A49" s="139"/>
      <c r="B49" s="175" t="s">
        <v>2</v>
      </c>
      <c r="C49" s="176"/>
      <c r="D49" s="62"/>
      <c r="E49" s="48"/>
      <c r="F49" s="122"/>
      <c r="G49" s="20">
        <f>G47</f>
        <v>604.58399999999995</v>
      </c>
      <c r="H49" s="21">
        <f>H47</f>
        <v>604.58399999999995</v>
      </c>
      <c r="I49" s="21">
        <f>I47</f>
        <v>0</v>
      </c>
      <c r="J49" s="21">
        <f>J47</f>
        <v>0</v>
      </c>
    </row>
    <row r="50" spans="1:14" ht="66.75" hidden="1" customHeight="1" x14ac:dyDescent="0.25">
      <c r="A50" s="98" t="s">
        <v>86</v>
      </c>
      <c r="B50" s="80" t="s">
        <v>77</v>
      </c>
      <c r="C50" s="118" t="s">
        <v>78</v>
      </c>
      <c r="D50" s="45" t="s">
        <v>44</v>
      </c>
      <c r="E50" s="54" t="s">
        <v>6</v>
      </c>
      <c r="F50" s="54" t="s">
        <v>17</v>
      </c>
      <c r="G50" s="82">
        <f>H50+I50+J50</f>
        <v>17178.262999999999</v>
      </c>
      <c r="H50" s="20">
        <v>0</v>
      </c>
      <c r="I50" s="70">
        <v>1428.2629999999999</v>
      </c>
      <c r="J50" s="70">
        <f>4000+5000+6000+750</f>
        <v>15750</v>
      </c>
    </row>
    <row r="51" spans="1:14" ht="15.75" hidden="1" x14ac:dyDescent="0.25">
      <c r="A51" s="103"/>
      <c r="B51" s="175" t="s">
        <v>2</v>
      </c>
      <c r="C51" s="176"/>
      <c r="D51" s="62"/>
      <c r="E51" s="48"/>
      <c r="F51" s="122"/>
      <c r="G51" s="21">
        <f>G50</f>
        <v>17178.262999999999</v>
      </c>
      <c r="H51" s="21">
        <f t="shared" ref="H51:J51" si="8">H50</f>
        <v>0</v>
      </c>
      <c r="I51" s="21">
        <f t="shared" si="8"/>
        <v>1428.2629999999999</v>
      </c>
      <c r="J51" s="21">
        <f t="shared" si="8"/>
        <v>15750</v>
      </c>
    </row>
    <row r="52" spans="1:14" ht="49.5" hidden="1" customHeight="1" x14ac:dyDescent="0.25">
      <c r="A52" s="34" t="s">
        <v>29</v>
      </c>
      <c r="B52" s="80" t="s">
        <v>1</v>
      </c>
      <c r="C52" s="81" t="s">
        <v>73</v>
      </c>
      <c r="D52" s="45" t="s">
        <v>44</v>
      </c>
      <c r="E52" s="54" t="s">
        <v>6</v>
      </c>
      <c r="F52" s="52" t="s">
        <v>54</v>
      </c>
      <c r="G52" s="119">
        <f>H52+I52+J52</f>
        <v>4062.16</v>
      </c>
      <c r="H52" s="83">
        <f>18.16+H53</f>
        <v>18.16</v>
      </c>
      <c r="I52" s="83">
        <f>95+I53</f>
        <v>95</v>
      </c>
      <c r="J52" s="83">
        <f>99+J53</f>
        <v>3949</v>
      </c>
      <c r="N52" s="14"/>
    </row>
    <row r="53" spans="1:14" ht="209.25" hidden="1" customHeight="1" x14ac:dyDescent="0.25">
      <c r="A53" s="34"/>
      <c r="B53" s="80"/>
      <c r="C53" s="95" t="s">
        <v>55</v>
      </c>
      <c r="D53" s="46"/>
      <c r="E53" s="57"/>
      <c r="F53" s="86" t="s">
        <v>56</v>
      </c>
      <c r="G53" s="31">
        <f>H53+I53+J53</f>
        <v>3850</v>
      </c>
      <c r="H53" s="32">
        <v>0</v>
      </c>
      <c r="I53" s="32">
        <v>0</v>
      </c>
      <c r="J53" s="32">
        <v>3850</v>
      </c>
      <c r="M53" s="14"/>
      <c r="N53" s="14"/>
    </row>
    <row r="54" spans="1:14" ht="81" hidden="1" customHeight="1" x14ac:dyDescent="0.25">
      <c r="A54" s="34"/>
      <c r="B54" s="80"/>
      <c r="C54" s="93" t="s">
        <v>74</v>
      </c>
      <c r="D54" s="24" t="s">
        <v>44</v>
      </c>
      <c r="E54" s="54" t="s">
        <v>64</v>
      </c>
      <c r="F54" s="52" t="s">
        <v>17</v>
      </c>
      <c r="G54" s="70">
        <f>H54+I54+J54</f>
        <v>54.5</v>
      </c>
      <c r="H54" s="82">
        <v>0</v>
      </c>
      <c r="I54" s="82">
        <v>0</v>
      </c>
      <c r="J54" s="82">
        <v>54.5</v>
      </c>
      <c r="N54" s="14"/>
    </row>
    <row r="55" spans="1:14" ht="15.75" hidden="1" customHeight="1" x14ac:dyDescent="0.25">
      <c r="A55" s="67"/>
      <c r="B55" s="178" t="s">
        <v>2</v>
      </c>
      <c r="C55" s="176"/>
      <c r="D55" s="88"/>
      <c r="E55" s="89"/>
      <c r="F55" s="90"/>
      <c r="G55" s="21">
        <f>G52</f>
        <v>4062.16</v>
      </c>
      <c r="H55" s="82">
        <f>H52+H54</f>
        <v>18.16</v>
      </c>
      <c r="I55" s="82">
        <f t="shared" ref="I55:J55" si="9">I52+I54</f>
        <v>95</v>
      </c>
      <c r="J55" s="82">
        <f t="shared" si="9"/>
        <v>4003.5</v>
      </c>
    </row>
    <row r="56" spans="1:14" ht="36.75" hidden="1" customHeight="1" x14ac:dyDescent="0.25">
      <c r="A56" s="67" t="s">
        <v>72</v>
      </c>
      <c r="B56" s="63" t="s">
        <v>30</v>
      </c>
      <c r="C56" s="50" t="s">
        <v>76</v>
      </c>
      <c r="D56" s="207" t="s">
        <v>44</v>
      </c>
      <c r="E56" s="207" t="s">
        <v>6</v>
      </c>
      <c r="F56" s="167" t="s">
        <v>17</v>
      </c>
      <c r="G56" s="21">
        <f t="shared" ref="G56:G69" si="10">H56+I56+J56</f>
        <v>20847.696</v>
      </c>
      <c r="H56" s="21">
        <f>H57+H58+H59</f>
        <v>0</v>
      </c>
      <c r="I56" s="21">
        <f t="shared" ref="I56:J56" si="11">I57+I58+I59</f>
        <v>3447.1959999999999</v>
      </c>
      <c r="J56" s="21">
        <f t="shared" si="11"/>
        <v>17400.5</v>
      </c>
    </row>
    <row r="57" spans="1:14" ht="93" hidden="1" customHeight="1" x14ac:dyDescent="0.25">
      <c r="A57" s="68"/>
      <c r="B57" s="33"/>
      <c r="C57" s="41" t="s">
        <v>47</v>
      </c>
      <c r="D57" s="208"/>
      <c r="E57" s="208"/>
      <c r="F57" s="177"/>
      <c r="G57" s="31">
        <f t="shared" si="10"/>
        <v>3053.6309999999999</v>
      </c>
      <c r="H57" s="31">
        <v>0</v>
      </c>
      <c r="I57" s="31">
        <v>3053.6309999999999</v>
      </c>
      <c r="J57" s="31">
        <v>0</v>
      </c>
    </row>
    <row r="58" spans="1:14" ht="78" hidden="1" customHeight="1" x14ac:dyDescent="0.25">
      <c r="A58" s="68"/>
      <c r="B58" s="33"/>
      <c r="C58" s="41" t="s">
        <v>49</v>
      </c>
      <c r="D58" s="46"/>
      <c r="E58" s="46"/>
      <c r="F58" s="38"/>
      <c r="G58" s="31">
        <f t="shared" si="10"/>
        <v>8346.5969999999998</v>
      </c>
      <c r="H58" s="31">
        <v>0</v>
      </c>
      <c r="I58" s="31">
        <v>196.09700000000001</v>
      </c>
      <c r="J58" s="31">
        <f>8250-99.5</f>
        <v>8150.5</v>
      </c>
    </row>
    <row r="59" spans="1:14" ht="117" hidden="1" customHeight="1" x14ac:dyDescent="0.25">
      <c r="A59" s="69"/>
      <c r="B59" s="28"/>
      <c r="C59" s="129" t="s">
        <v>65</v>
      </c>
      <c r="D59" s="46"/>
      <c r="E59" s="46"/>
      <c r="F59" s="38"/>
      <c r="G59" s="26">
        <f t="shared" si="10"/>
        <v>9447.4680000000008</v>
      </c>
      <c r="H59" s="26">
        <v>0</v>
      </c>
      <c r="I59" s="26">
        <v>197.46799999999999</v>
      </c>
      <c r="J59" s="26">
        <f>9250</f>
        <v>9250</v>
      </c>
    </row>
    <row r="60" spans="1:14" ht="15.75" hidden="1" customHeight="1" x14ac:dyDescent="0.25">
      <c r="A60" s="69"/>
      <c r="B60" s="181" t="s">
        <v>2</v>
      </c>
      <c r="C60" s="176"/>
      <c r="D60" s="116"/>
      <c r="E60" s="116"/>
      <c r="F60" s="117"/>
      <c r="G60" s="21">
        <f t="shared" si="10"/>
        <v>20847.696</v>
      </c>
      <c r="H60" s="20">
        <f>H56</f>
        <v>0</v>
      </c>
      <c r="I60" s="20">
        <f>I56</f>
        <v>3447.1959999999999</v>
      </c>
      <c r="J60" s="20">
        <f>J56</f>
        <v>17400.5</v>
      </c>
    </row>
    <row r="61" spans="1:14" ht="49.5" hidden="1" customHeight="1" x14ac:dyDescent="0.25">
      <c r="A61" s="67" t="s">
        <v>75</v>
      </c>
      <c r="B61" s="63" t="s">
        <v>41</v>
      </c>
      <c r="C61" s="104" t="s">
        <v>52</v>
      </c>
      <c r="D61" s="120" t="s">
        <v>44</v>
      </c>
      <c r="E61" s="209" t="s">
        <v>6</v>
      </c>
      <c r="F61" s="212" t="s">
        <v>17</v>
      </c>
      <c r="G61" s="21">
        <f t="shared" si="10"/>
        <v>25949.592000000001</v>
      </c>
      <c r="H61" s="21">
        <f>H62+H63+H64</f>
        <v>0</v>
      </c>
      <c r="I61" s="21">
        <f t="shared" ref="I61:J61" si="12">I62+I63+I64</f>
        <v>3349.5920000000001</v>
      </c>
      <c r="J61" s="21">
        <f t="shared" si="12"/>
        <v>22600</v>
      </c>
      <c r="N61" s="14"/>
    </row>
    <row r="62" spans="1:14" ht="53.25" hidden="1" customHeight="1" x14ac:dyDescent="0.25">
      <c r="A62" s="79"/>
      <c r="B62" s="76"/>
      <c r="C62" s="64" t="s">
        <v>48</v>
      </c>
      <c r="D62" s="76"/>
      <c r="E62" s="210"/>
      <c r="F62" s="213"/>
      <c r="G62" s="21">
        <f t="shared" si="10"/>
        <v>3200.1610000000001</v>
      </c>
      <c r="H62" s="26">
        <v>0</v>
      </c>
      <c r="I62" s="26">
        <v>2600.1610000000001</v>
      </c>
      <c r="J62" s="26">
        <v>600</v>
      </c>
      <c r="N62" s="14"/>
    </row>
    <row r="63" spans="1:14" ht="99" hidden="1" customHeight="1" x14ac:dyDescent="0.25">
      <c r="A63" s="79"/>
      <c r="B63" s="76"/>
      <c r="C63" s="78" t="s">
        <v>45</v>
      </c>
      <c r="D63" s="76"/>
      <c r="E63" s="210"/>
      <c r="F63" s="213"/>
      <c r="G63" s="21">
        <f t="shared" si="10"/>
        <v>15749.431</v>
      </c>
      <c r="H63" s="26">
        <v>0</v>
      </c>
      <c r="I63" s="26">
        <v>749.43100000000004</v>
      </c>
      <c r="J63" s="26">
        <v>15000</v>
      </c>
      <c r="N63" s="14"/>
    </row>
    <row r="64" spans="1:14" ht="72" hidden="1" customHeight="1" x14ac:dyDescent="0.25">
      <c r="A64" s="69"/>
      <c r="B64" s="28"/>
      <c r="C64" s="41" t="s">
        <v>68</v>
      </c>
      <c r="D64" s="121"/>
      <c r="E64" s="211"/>
      <c r="F64" s="121"/>
      <c r="G64" s="21">
        <f t="shared" si="10"/>
        <v>7000</v>
      </c>
      <c r="H64" s="26">
        <v>0</v>
      </c>
      <c r="I64" s="26">
        <v>0</v>
      </c>
      <c r="J64" s="26">
        <v>7000</v>
      </c>
      <c r="N64" s="14"/>
    </row>
    <row r="65" spans="1:13" ht="15.75" hidden="1" customHeight="1" x14ac:dyDescent="0.25">
      <c r="A65" s="98"/>
      <c r="B65" s="180" t="s">
        <v>2</v>
      </c>
      <c r="C65" s="181"/>
      <c r="D65" s="97"/>
      <c r="E65" s="77"/>
      <c r="F65" s="101"/>
      <c r="G65" s="70">
        <f t="shared" si="10"/>
        <v>25949.592000000001</v>
      </c>
      <c r="H65" s="70">
        <f>H61</f>
        <v>0</v>
      </c>
      <c r="I65" s="70">
        <f t="shared" ref="I65:J65" si="13">I61</f>
        <v>3349.5920000000001</v>
      </c>
      <c r="J65" s="70">
        <f t="shared" si="13"/>
        <v>22600</v>
      </c>
    </row>
    <row r="66" spans="1:13" ht="20.25" customHeight="1" x14ac:dyDescent="0.25">
      <c r="A66" s="85"/>
      <c r="B66" s="205" t="s">
        <v>33</v>
      </c>
      <c r="C66" s="205"/>
      <c r="D66" s="205"/>
      <c r="E66" s="205"/>
      <c r="F66" s="206"/>
      <c r="G66" s="71">
        <f t="shared" si="10"/>
        <v>385564.63372000004</v>
      </c>
      <c r="H66" s="71">
        <f>H35+H21+H43+H46+H49+H55+H56+H61</f>
        <v>10335.14669</v>
      </c>
      <c r="I66" s="71">
        <f>I35+I21+I43+I46+I49+I51+I55+I60+I65</f>
        <v>48977.518029999999</v>
      </c>
      <c r="J66" s="71">
        <f>J35+J21+J43+J46+J49+J51+J55+J60+J65</f>
        <v>326251.96900000004</v>
      </c>
      <c r="M66" s="14"/>
    </row>
    <row r="67" spans="1:13" ht="15.75" hidden="1" x14ac:dyDescent="0.25">
      <c r="A67" s="85"/>
      <c r="B67" s="198" t="s">
        <v>12</v>
      </c>
      <c r="C67" s="199"/>
      <c r="D67" s="199"/>
      <c r="E67" s="199"/>
      <c r="F67" s="200"/>
      <c r="G67" s="26">
        <f t="shared" si="10"/>
        <v>0</v>
      </c>
      <c r="H67" s="26">
        <v>0</v>
      </c>
      <c r="I67" s="26">
        <v>0</v>
      </c>
      <c r="J67" s="26">
        <v>0</v>
      </c>
      <c r="L67" s="14"/>
    </row>
    <row r="68" spans="1:13" ht="15.75" hidden="1" x14ac:dyDescent="0.25">
      <c r="A68" s="34"/>
      <c r="B68" s="198" t="s">
        <v>53</v>
      </c>
      <c r="C68" s="198"/>
      <c r="D68" s="91"/>
      <c r="E68" s="91"/>
      <c r="F68" s="92"/>
      <c r="G68" s="26">
        <f t="shared" si="10"/>
        <v>3850</v>
      </c>
      <c r="H68" s="26">
        <f>H53</f>
        <v>0</v>
      </c>
      <c r="I68" s="26">
        <f t="shared" ref="I68:J68" si="14">I53</f>
        <v>0</v>
      </c>
      <c r="J68" s="26">
        <f t="shared" si="14"/>
        <v>3850</v>
      </c>
    </row>
    <row r="69" spans="1:13" ht="17.25" customHeight="1" x14ac:dyDescent="0.25">
      <c r="A69" s="98"/>
      <c r="B69" s="198" t="s">
        <v>16</v>
      </c>
      <c r="C69" s="199"/>
      <c r="D69" s="199"/>
      <c r="E69" s="199"/>
      <c r="F69" s="200"/>
      <c r="G69" s="26">
        <f t="shared" si="10"/>
        <v>183714.63372000004</v>
      </c>
      <c r="H69" s="32">
        <f>H21+H35+H43+H46+H49+H55+H60+H65+-H67</f>
        <v>10335.14669</v>
      </c>
      <c r="I69" s="32">
        <f>I21+I35+I43+I46+I49+I51+I55+I60+I65-I67-I72</f>
        <v>48977.518029999999</v>
      </c>
      <c r="J69" s="32">
        <f>J21+J35+J43+J46+J49+J51+J55+J60+J65-J67-J72-J68</f>
        <v>124401.96900000004</v>
      </c>
      <c r="L69" s="14"/>
    </row>
    <row r="70" spans="1:13" ht="16.5" hidden="1" customHeight="1" x14ac:dyDescent="0.25">
      <c r="A70" s="6"/>
      <c r="B70" s="195" t="s">
        <v>13</v>
      </c>
      <c r="C70" s="196"/>
      <c r="D70" s="196"/>
      <c r="E70" s="196"/>
      <c r="F70" s="197"/>
      <c r="G70" s="4"/>
      <c r="H70" s="9"/>
      <c r="I70" s="9"/>
      <c r="J70" s="9"/>
      <c r="M70" s="14"/>
    </row>
    <row r="71" spans="1:13" ht="15.75" hidden="1" x14ac:dyDescent="0.25">
      <c r="A71" s="6"/>
      <c r="B71" s="11" t="s">
        <v>27</v>
      </c>
      <c r="C71" s="12"/>
      <c r="D71" s="12"/>
      <c r="E71" s="12"/>
      <c r="F71" s="13"/>
      <c r="G71" s="32">
        <v>7970.9380000000001</v>
      </c>
      <c r="H71" s="32">
        <f>H25+H39+H45</f>
        <v>7970.9382999999998</v>
      </c>
      <c r="I71" s="32">
        <f>I25+I39+I45</f>
        <v>7970.9382999999998</v>
      </c>
      <c r="J71" s="32">
        <f>J25+J39+J45</f>
        <v>0</v>
      </c>
    </row>
    <row r="72" spans="1:13" ht="19.5" hidden="1" customHeight="1" x14ac:dyDescent="0.25">
      <c r="A72" s="5"/>
      <c r="B72" s="202" t="s">
        <v>35</v>
      </c>
      <c r="C72" s="202"/>
      <c r="D72" s="202"/>
      <c r="E72" s="202"/>
      <c r="F72" s="145"/>
      <c r="G72" s="22">
        <f>H72+I72+J72</f>
        <v>198000</v>
      </c>
      <c r="H72" s="22">
        <v>0</v>
      </c>
      <c r="I72" s="22">
        <f>I19</f>
        <v>0</v>
      </c>
      <c r="J72" s="22">
        <f>J19</f>
        <v>198000</v>
      </c>
    </row>
    <row r="73" spans="1:13" ht="35.25" customHeight="1" x14ac:dyDescent="0.25">
      <c r="A73" s="155" t="s">
        <v>28</v>
      </c>
      <c r="B73" s="201" t="s">
        <v>94</v>
      </c>
      <c r="C73" s="201"/>
      <c r="D73" s="201"/>
      <c r="E73" s="201"/>
      <c r="F73" s="201"/>
      <c r="G73" s="201"/>
      <c r="H73" s="201"/>
      <c r="I73" s="201"/>
      <c r="J73" s="201"/>
    </row>
    <row r="74" spans="1:13" ht="36" customHeight="1" x14ac:dyDescent="0.25">
      <c r="A74" s="201" t="s">
        <v>85</v>
      </c>
      <c r="B74" s="201"/>
      <c r="C74" s="201"/>
      <c r="D74" s="201"/>
      <c r="E74" s="201"/>
      <c r="F74" s="201"/>
      <c r="G74" s="201"/>
      <c r="H74" s="201"/>
      <c r="I74" s="201"/>
      <c r="J74" s="201"/>
    </row>
    <row r="75" spans="1:13" ht="34.5" customHeight="1" x14ac:dyDescent="0.25">
      <c r="A75" s="123"/>
      <c r="B75" s="123"/>
      <c r="C75" s="123"/>
      <c r="D75" s="123"/>
      <c r="E75" s="123"/>
      <c r="F75" s="123"/>
      <c r="G75" s="123"/>
      <c r="H75" s="123"/>
      <c r="I75" s="123"/>
      <c r="J75" s="123"/>
    </row>
    <row r="76" spans="1:13" ht="78" customHeight="1" x14ac:dyDescent="0.4">
      <c r="A76" s="15"/>
      <c r="B76" s="204" t="s">
        <v>38</v>
      </c>
      <c r="C76" s="204"/>
      <c r="D76" s="204"/>
      <c r="E76" s="204"/>
      <c r="F76" s="204"/>
      <c r="G76" s="204"/>
      <c r="H76" s="15"/>
      <c r="I76" s="15"/>
      <c r="J76" s="15"/>
      <c r="K76" s="15"/>
    </row>
    <row r="77" spans="1:13" ht="21" customHeight="1" x14ac:dyDescent="0.25"/>
    <row r="78" spans="1:13" ht="23.25" customHeight="1" x14ac:dyDescent="0.35">
      <c r="A78" s="194"/>
      <c r="B78" s="194"/>
      <c r="C78" s="194"/>
      <c r="D78" s="194"/>
      <c r="E78" s="194"/>
      <c r="F78" s="194"/>
      <c r="G78" s="194"/>
      <c r="H78" s="194"/>
      <c r="I78" s="194"/>
      <c r="J78" s="194"/>
    </row>
  </sheetData>
  <mergeCells count="55">
    <mergeCell ref="H3:J3"/>
    <mergeCell ref="H4:J4"/>
    <mergeCell ref="H5:J5"/>
    <mergeCell ref="E40:E42"/>
    <mergeCell ref="F56:F57"/>
    <mergeCell ref="B65:C65"/>
    <mergeCell ref="B76:G76"/>
    <mergeCell ref="B66:F66"/>
    <mergeCell ref="B67:F67"/>
    <mergeCell ref="B60:C60"/>
    <mergeCell ref="D56:D57"/>
    <mergeCell ref="B68:C68"/>
    <mergeCell ref="E61:E64"/>
    <mergeCell ref="F61:F63"/>
    <mergeCell ref="A74:J74"/>
    <mergeCell ref="E56:E57"/>
    <mergeCell ref="B51:C51"/>
    <mergeCell ref="A78:J78"/>
    <mergeCell ref="B70:F70"/>
    <mergeCell ref="B69:F69"/>
    <mergeCell ref="B73:J73"/>
    <mergeCell ref="B72:E72"/>
    <mergeCell ref="I1:J1"/>
    <mergeCell ref="F12:F14"/>
    <mergeCell ref="G12:G14"/>
    <mergeCell ref="H12:J12"/>
    <mergeCell ref="H13:H14"/>
    <mergeCell ref="I13:I14"/>
    <mergeCell ref="J13:J14"/>
    <mergeCell ref="A10:J10"/>
    <mergeCell ref="A9:J9"/>
    <mergeCell ref="A12:A14"/>
    <mergeCell ref="D12:D14"/>
    <mergeCell ref="E12:E14"/>
    <mergeCell ref="B12:B14"/>
    <mergeCell ref="C12:C14"/>
    <mergeCell ref="A7:J7"/>
    <mergeCell ref="D40:D42"/>
    <mergeCell ref="B55:C55"/>
    <mergeCell ref="B43:C43"/>
    <mergeCell ref="B46:C46"/>
    <mergeCell ref="B49:C49"/>
    <mergeCell ref="G6:J6"/>
    <mergeCell ref="B21:C21"/>
    <mergeCell ref="C23:C25"/>
    <mergeCell ref="C17:C18"/>
    <mergeCell ref="D38:D39"/>
    <mergeCell ref="E38:E39"/>
    <mergeCell ref="C26:C28"/>
    <mergeCell ref="E26:E32"/>
    <mergeCell ref="C29:C31"/>
    <mergeCell ref="C32:C34"/>
    <mergeCell ref="B35:C35"/>
    <mergeCell ref="F16:F18"/>
    <mergeCell ref="E22:E23"/>
  </mergeCells>
  <pageMargins left="0.70866141732283472" right="0.70866141732283472" top="0.74803149606299213" bottom="0.39370078740157483" header="0.31496062992125984" footer="0.31496062992125984"/>
  <pageSetup paperSize="9" scale="55" orientation="landscape" r:id="rId1"/>
  <headerFooter differentFirst="1">
    <oddHeader xml:space="preserve">&amp;C&amp;P&amp;R&amp;"Times New Roman,курсив"&amp;18Продовження додатка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2025-01-10T07:58:12Z</dcterms:modified>
</cp:coreProperties>
</file>