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Лист1!$A$1:$J$101</definedName>
  </definedNames>
  <calcPr calcId="162913"/>
</workbook>
</file>

<file path=xl/calcChain.xml><?xml version="1.0" encoding="utf-8"?>
<calcChain xmlns="http://schemas.openxmlformats.org/spreadsheetml/2006/main">
  <c r="J80" i="3" l="1"/>
  <c r="G47" i="3" l="1"/>
  <c r="G48" i="3"/>
  <c r="G49" i="3"/>
  <c r="J81" i="3" l="1"/>
  <c r="J72" i="3" l="1"/>
  <c r="G72" i="3" s="1"/>
  <c r="G73" i="3" s="1"/>
  <c r="H73" i="3"/>
  <c r="I73" i="3"/>
  <c r="J73" i="3"/>
  <c r="G70" i="3" l="1"/>
  <c r="H71" i="3"/>
  <c r="I71" i="3"/>
  <c r="J71" i="3"/>
  <c r="G71" i="3"/>
  <c r="G45" i="3" l="1"/>
  <c r="G46" i="3"/>
  <c r="G51" i="3"/>
  <c r="G52" i="3"/>
  <c r="I44" i="3" l="1"/>
  <c r="H96" i="3" l="1"/>
  <c r="I96" i="3"/>
  <c r="J96" i="3"/>
  <c r="G58" i="3"/>
  <c r="G60" i="3"/>
  <c r="G59" i="3"/>
  <c r="G96" i="3" l="1"/>
  <c r="J56" i="3"/>
  <c r="J42" i="3" l="1"/>
  <c r="I41" i="3" l="1"/>
  <c r="I83" i="3" l="1"/>
  <c r="J83" i="3"/>
  <c r="H83" i="3"/>
  <c r="J41" i="3"/>
  <c r="G86" i="3"/>
  <c r="G50" i="3" l="1"/>
  <c r="G44" i="3" l="1"/>
  <c r="J74" i="3" l="1"/>
  <c r="I74" i="3"/>
  <c r="I90" i="3" l="1"/>
  <c r="J90" i="3"/>
  <c r="H90" i="3"/>
  <c r="H74" i="3"/>
  <c r="G75" i="3"/>
  <c r="G90" i="3" l="1"/>
  <c r="I77" i="3" l="1"/>
  <c r="J77" i="3"/>
  <c r="H77" i="3"/>
  <c r="G76" i="3" l="1"/>
  <c r="J87" i="3"/>
  <c r="H87" i="3"/>
  <c r="G85" i="3"/>
  <c r="H78" i="3" l="1"/>
  <c r="J78" i="3"/>
  <c r="J82" i="3" s="1"/>
  <c r="G81" i="3" l="1"/>
  <c r="I78" i="3" l="1"/>
  <c r="I82" i="3" s="1"/>
  <c r="J32" i="3"/>
  <c r="G38" i="3"/>
  <c r="I35" i="3"/>
  <c r="J35" i="3"/>
  <c r="H35" i="3"/>
  <c r="G37" i="3"/>
  <c r="G36" i="3"/>
  <c r="G35" i="3" l="1"/>
  <c r="G80" i="3" l="1"/>
  <c r="I87" i="3" l="1"/>
  <c r="G84" i="3" l="1"/>
  <c r="G87" i="3" l="1"/>
  <c r="G83" i="3"/>
  <c r="I32" i="3"/>
  <c r="I15" i="3" s="1"/>
  <c r="I39" i="3" s="1"/>
  <c r="G33" i="3"/>
  <c r="J95" i="3" l="1"/>
  <c r="I95" i="3"/>
  <c r="G34" i="3"/>
  <c r="G95" i="3" l="1"/>
  <c r="G79" i="3"/>
  <c r="H82" i="3" l="1"/>
  <c r="G78" i="3"/>
  <c r="G82" i="3" l="1"/>
  <c r="G32" i="3"/>
  <c r="I62" i="3" l="1"/>
  <c r="J94" i="3" l="1"/>
  <c r="I57" i="3" l="1"/>
  <c r="I94" i="3" s="1"/>
  <c r="H62" i="3" l="1"/>
  <c r="G62" i="3" s="1"/>
  <c r="H57" i="3"/>
  <c r="H56" i="3" s="1"/>
  <c r="G56" i="3" s="1"/>
  <c r="H42" i="3" l="1"/>
  <c r="H41" i="3" s="1"/>
  <c r="H94" i="3" l="1"/>
  <c r="I65" i="3"/>
  <c r="I69" i="3" s="1"/>
  <c r="J65" i="3"/>
  <c r="J69" i="3" s="1"/>
  <c r="H65" i="3"/>
  <c r="H69" i="3" s="1"/>
  <c r="H64" i="3"/>
  <c r="I64" i="3"/>
  <c r="J64" i="3"/>
  <c r="H40" i="3" l="1"/>
  <c r="H15" i="3"/>
  <c r="H39" i="3" s="1"/>
  <c r="J15" i="3" l="1"/>
  <c r="J39" i="3" s="1"/>
  <c r="J93" i="3" l="1"/>
  <c r="I93" i="3"/>
  <c r="H93" i="3"/>
  <c r="G74" i="3"/>
  <c r="G77" i="3" s="1"/>
  <c r="G68" i="3"/>
  <c r="G67" i="3"/>
  <c r="G66" i="3"/>
  <c r="G64" i="3"/>
  <c r="G55" i="3"/>
  <c r="J54" i="3"/>
  <c r="J61" i="3" s="1"/>
  <c r="I54" i="3"/>
  <c r="I61" i="3" s="1"/>
  <c r="G42" i="3"/>
  <c r="J40" i="3"/>
  <c r="I40" i="3"/>
  <c r="G31" i="3"/>
  <c r="G30" i="3"/>
  <c r="G29" i="3"/>
  <c r="G28" i="3"/>
  <c r="G27" i="3"/>
  <c r="G26" i="3"/>
  <c r="G25" i="3"/>
  <c r="G24" i="3"/>
  <c r="G23" i="3"/>
  <c r="G22" i="3"/>
  <c r="G21" i="3"/>
  <c r="G19" i="3"/>
  <c r="G18" i="3"/>
  <c r="G17" i="3"/>
  <c r="G16" i="3"/>
  <c r="J53" i="3" l="1"/>
  <c r="H53" i="3"/>
  <c r="G41" i="3"/>
  <c r="G93" i="3"/>
  <c r="G15" i="3"/>
  <c r="H54" i="3"/>
  <c r="G54" i="3" s="1"/>
  <c r="G61" i="3" s="1"/>
  <c r="G89" i="3"/>
  <c r="J88" i="3" l="1"/>
  <c r="J91" i="3"/>
  <c r="I53" i="3"/>
  <c r="G40" i="3"/>
  <c r="G53" i="3" s="1"/>
  <c r="H61" i="3"/>
  <c r="G65" i="3"/>
  <c r="G69" i="3" s="1"/>
  <c r="I88" i="3" l="1"/>
  <c r="I91" i="3"/>
  <c r="H91" i="3"/>
  <c r="H88" i="3"/>
  <c r="G39" i="3"/>
  <c r="G88" i="3" l="1"/>
  <c r="G91" i="3"/>
</calcChain>
</file>

<file path=xl/sharedStrings.xml><?xml version="1.0" encoding="utf-8"?>
<sst xmlns="http://schemas.openxmlformats.org/spreadsheetml/2006/main" count="173" uniqueCount="114">
  <si>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</si>
  <si>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</si>
  <si>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</si>
  <si>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</si>
  <si>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</si>
  <si>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</si>
  <si>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</si>
  <si>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</si>
  <si>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</si>
  <si>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</si>
  <si>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</si>
  <si>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</si>
  <si>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</si>
  <si>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</si>
  <si>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</si>
  <si>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</si>
  <si>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</si>
  <si>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</si>
  <si>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</si>
  <si>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</si>
  <si>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</si>
  <si>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</si>
  <si>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</si>
  <si>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</si>
  <si>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</si>
  <si>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</si>
  <si>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</si>
  <si>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</si>
  <si>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</si>
  <si>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</si>
  <si>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</si>
  <si>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</si>
  <si>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</si>
  <si>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</si>
  <si>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</si>
  <si>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</si>
  <si>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</si>
  <si>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</si>
  <si>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</si>
  <si>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</si>
  <si>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</si>
  <si>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</si>
  <si>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</si>
  <si>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</si>
  <si>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</si>
  <si>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</si>
  <si>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</si>
  <si>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</si>
  <si>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</si>
  <si>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</si>
  <si>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</si>
  <si>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</si>
  <si>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</si>
  <si>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</si>
  <si>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</si>
  <si>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</si>
  <si>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</si>
  <si>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</si>
  <si>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</si>
  <si>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</si>
  <si>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</si>
  <si>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</si>
  <si>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</si>
  <si>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</si>
  <si>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</si>
  <si>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</si>
  <si>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</si>
  <si>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</si>
  <si>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</si>
  <si>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</si>
  <si>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</si>
  <si>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</si>
  <si>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</si>
  <si>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</si>
  <si>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</si>
  <si>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</si>
  <si>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</si>
  <si>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</si>
  <si>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</si>
  <si>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</si>
  <si>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</si>
  <si>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</si>
  <si>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</si>
  <si>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</si>
  <si>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</si>
  <si>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72 000,00**</t>
  </si>
  <si>
    <t>54 862,00**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</si>
  <si>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</si>
  <si>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</si>
  <si>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</si>
  <si>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</si>
  <si>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0</t>
  </si>
  <si>
    <t>заходів і завдань Програми на 2022–2024 роки</t>
  </si>
  <si>
    <t>Об'єкти будівництва установ та закладів соціального захисту</t>
  </si>
  <si>
    <t>Капітальний ремонт закладів соціального захисту</t>
  </si>
  <si>
    <t>8</t>
  </si>
  <si>
    <t>8.1 Інші заходи, пов'язані із супроводом реалізації інвестиційних проєктів</t>
  </si>
  <si>
    <t xml:space="preserve">8.2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</si>
  <si>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</si>
  <si>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</si>
  <si>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</si>
  <si>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</si>
  <si>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</si>
  <si>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</si>
  <si>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</si>
  <si>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</si>
  <si>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</si>
  <si>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</si>
  <si>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>О'єкти будівництва закладів освіти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</si>
  <si>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</si>
  <si>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</si>
  <si>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 xml:space="preserve">Додаток 2 </t>
  </si>
  <si>
    <t>до рішення виконкому міської ради</t>
  </si>
  <si>
    <t>21.06.2024  №752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</si>
</sst>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15" xfId="0" applyNumberFormat="1" applyFont="1" applyFill="1" applyBorder="1" applyAlignment="1">
      <alignment horizontal="center"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9" fillId="2" borderId="15" xfId="0" applyFont="1" applyFill="1" applyBorder="1" applyAlignment="1">
      <alignment horizontal="left"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9" fillId="2" borderId="14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7" fillId="2" borderId="4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7" fillId="2" borderId="10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wrapText="1"/>
    </xf>
    <xf numFmtId="0" fontId="11" fillId="2" borderId="11" xfId="0" applyFont="1" applyFill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vertical="top" wrapText="1"/>
    </xf>
    <xf numFmtId="0" fontId="11" fillId="0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>
      <alignment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0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9" fillId="2" borderId="1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view="pageBreakPreview" topLeftCell="A3" zoomScaleNormal="100" zoomScaleSheetLayoutView="100" workbookViewId="0">
      <selection activeCell="H5" sqref="H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22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224" t="s">
        <v>33</v>
      </c>
      <c r="J1" s="224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x14ac:dyDescent="0.25">
      <c r="A3" s="1"/>
      <c r="B3" s="1"/>
      <c r="C3" s="11"/>
      <c r="D3" s="11"/>
      <c r="E3" s="11"/>
      <c r="F3" s="11"/>
      <c r="G3" s="130"/>
      <c r="H3" s="184" t="s">
        <v>111</v>
      </c>
      <c r="I3" s="184"/>
      <c r="J3" s="184"/>
    </row>
    <row r="4" spans="1:10" ht="15.75" x14ac:dyDescent="0.25">
      <c r="A4" s="1"/>
      <c r="B4" s="1"/>
      <c r="C4" s="11"/>
      <c r="D4" s="11"/>
      <c r="E4" s="11"/>
      <c r="F4" s="11"/>
      <c r="G4" s="142"/>
      <c r="H4" s="184" t="s">
        <v>112</v>
      </c>
      <c r="I4" s="184"/>
      <c r="J4" s="184"/>
    </row>
    <row r="5" spans="1:10" ht="31.5" x14ac:dyDescent="0.25">
      <c r="A5" s="1"/>
      <c r="B5" s="1"/>
      <c r="C5" s="11"/>
      <c r="D5" s="11"/>
      <c r="E5" s="11"/>
      <c r="F5" s="11"/>
      <c r="G5" s="130"/>
      <c r="H5" s="130" t="s">
        <v>113</v>
      </c>
      <c r="I5" s="130"/>
      <c r="J5" s="130"/>
    </row>
    <row r="6" spans="1:10" ht="59.25" customHeight="1" x14ac:dyDescent="0.25">
      <c r="A6" s="232" t="s">
        <v>68</v>
      </c>
      <c r="B6" s="232"/>
      <c r="C6" s="232"/>
      <c r="D6" s="232"/>
      <c r="E6" s="232"/>
      <c r="F6" s="232"/>
      <c r="G6" s="232"/>
      <c r="H6" s="232"/>
      <c r="I6" s="232"/>
      <c r="J6" s="232"/>
    </row>
    <row r="7" spans="1:10" ht="11.25" customHeight="1" x14ac:dyDescent="0.5">
      <c r="A7" s="93"/>
      <c r="B7" s="93"/>
      <c r="C7" s="94"/>
      <c r="D7" s="95"/>
      <c r="E7" s="95"/>
      <c r="F7" s="95"/>
      <c r="G7" s="95"/>
      <c r="H7" s="95"/>
      <c r="I7" s="96"/>
      <c r="J7" s="96"/>
    </row>
    <row r="8" spans="1:10" ht="23.25" customHeight="1" x14ac:dyDescent="0.25">
      <c r="A8" s="232" t="s">
        <v>0</v>
      </c>
      <c r="B8" s="232"/>
      <c r="C8" s="232"/>
      <c r="D8" s="232"/>
      <c r="E8" s="232"/>
      <c r="F8" s="232"/>
      <c r="G8" s="232"/>
      <c r="H8" s="232"/>
      <c r="I8" s="232"/>
      <c r="J8" s="232"/>
    </row>
    <row r="9" spans="1:10" ht="32.25" customHeight="1" x14ac:dyDescent="0.25">
      <c r="A9" s="232" t="s">
        <v>92</v>
      </c>
      <c r="B9" s="232"/>
      <c r="C9" s="232"/>
      <c r="D9" s="232"/>
      <c r="E9" s="232"/>
      <c r="F9" s="232"/>
      <c r="G9" s="232"/>
      <c r="H9" s="232"/>
      <c r="I9" s="232"/>
      <c r="J9" s="232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225" t="s">
        <v>14</v>
      </c>
      <c r="B11" s="225" t="s">
        <v>4</v>
      </c>
      <c r="C11" s="225" t="s">
        <v>8</v>
      </c>
      <c r="D11" s="225" t="s">
        <v>61</v>
      </c>
      <c r="E11" s="225" t="s">
        <v>5</v>
      </c>
      <c r="F11" s="225" t="s">
        <v>11</v>
      </c>
      <c r="G11" s="225" t="s">
        <v>45</v>
      </c>
      <c r="H11" s="229" t="s">
        <v>26</v>
      </c>
      <c r="I11" s="230"/>
      <c r="J11" s="231"/>
    </row>
    <row r="12" spans="1:10" x14ac:dyDescent="0.25">
      <c r="A12" s="233"/>
      <c r="B12" s="233"/>
      <c r="C12" s="235"/>
      <c r="D12" s="226"/>
      <c r="E12" s="226"/>
      <c r="F12" s="226"/>
      <c r="G12" s="226"/>
      <c r="H12" s="225" t="s">
        <v>48</v>
      </c>
      <c r="I12" s="225" t="s">
        <v>75</v>
      </c>
      <c r="J12" s="225" t="s">
        <v>46</v>
      </c>
    </row>
    <row r="13" spans="1:10" ht="32.25" customHeight="1" x14ac:dyDescent="0.25">
      <c r="A13" s="228"/>
      <c r="B13" s="234"/>
      <c r="C13" s="234"/>
      <c r="D13" s="227"/>
      <c r="E13" s="227"/>
      <c r="F13" s="227"/>
      <c r="G13" s="228"/>
      <c r="H13" s="227"/>
      <c r="I13" s="227"/>
      <c r="J13" s="227" t="s">
        <v>7</v>
      </c>
    </row>
    <row r="14" spans="1:10" ht="15.75" hidden="1" x14ac:dyDescent="0.25">
      <c r="A14" s="17">
        <v>1</v>
      </c>
      <c r="B14" s="18">
        <v>2</v>
      </c>
      <c r="C14" s="18">
        <v>3</v>
      </c>
      <c r="D14" s="19">
        <v>4</v>
      </c>
      <c r="E14" s="19">
        <v>5</v>
      </c>
      <c r="F14" s="19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5.25" hidden="1" customHeight="1" x14ac:dyDescent="0.25">
      <c r="A15" s="185">
        <v>1</v>
      </c>
      <c r="B15" s="187" t="s">
        <v>3</v>
      </c>
      <c r="C15" s="20" t="s">
        <v>69</v>
      </c>
      <c r="D15" s="191" t="s">
        <v>62</v>
      </c>
      <c r="E15" s="236" t="s">
        <v>6</v>
      </c>
      <c r="F15" s="191" t="s">
        <v>81</v>
      </c>
      <c r="G15" s="22">
        <f>H15+I15+J15</f>
        <v>198455.07399999999</v>
      </c>
      <c r="H15" s="23">
        <f>H16+H18+H21+H23+H25+H27+H29+H31</f>
        <v>0</v>
      </c>
      <c r="I15" s="23">
        <f>I16+I18+I21+I23+I25+I27+I29+I31+I32</f>
        <v>105.074</v>
      </c>
      <c r="J15" s="23">
        <f>J16+J18+J21+J23+J25+J27+J29+J31+J32</f>
        <v>198350</v>
      </c>
    </row>
    <row r="16" spans="1:10" ht="5.25" hidden="1" customHeight="1" x14ac:dyDescent="0.25">
      <c r="A16" s="186"/>
      <c r="B16" s="188"/>
      <c r="C16" s="189" t="s">
        <v>35</v>
      </c>
      <c r="D16" s="192"/>
      <c r="E16" s="237"/>
      <c r="F16" s="192"/>
      <c r="G16" s="24">
        <f>H16+I16+J16</f>
        <v>0</v>
      </c>
      <c r="H16" s="24">
        <v>0</v>
      </c>
      <c r="I16" s="24">
        <v>0</v>
      </c>
      <c r="J16" s="24">
        <v>0</v>
      </c>
    </row>
    <row r="17" spans="1:10" ht="15.75" hidden="1" x14ac:dyDescent="0.25">
      <c r="A17" s="186"/>
      <c r="B17" s="188"/>
      <c r="C17" s="190"/>
      <c r="D17" s="192"/>
      <c r="E17" s="237"/>
      <c r="F17" s="192"/>
      <c r="G17" s="26">
        <f>H17+I17+J17</f>
        <v>0</v>
      </c>
      <c r="H17" s="26">
        <v>0</v>
      </c>
      <c r="I17" s="26">
        <v>0</v>
      </c>
      <c r="J17" s="26">
        <v>0</v>
      </c>
    </row>
    <row r="18" spans="1:10" ht="5.25" hidden="1" customHeight="1" x14ac:dyDescent="0.25">
      <c r="A18" s="186"/>
      <c r="B18" s="188"/>
      <c r="C18" s="246" t="s">
        <v>22</v>
      </c>
      <c r="D18" s="237"/>
      <c r="E18" s="238"/>
      <c r="F18" s="192"/>
      <c r="G18" s="28">
        <f t="shared" ref="G18:G28" si="0">H18+I18+J18</f>
        <v>0</v>
      </c>
      <c r="H18" s="29">
        <v>0</v>
      </c>
      <c r="I18" s="29">
        <v>0</v>
      </c>
      <c r="J18" s="24">
        <v>0</v>
      </c>
    </row>
    <row r="19" spans="1:10" ht="5.25" hidden="1" customHeight="1" x14ac:dyDescent="0.25">
      <c r="A19" s="79"/>
      <c r="B19" s="103"/>
      <c r="C19" s="246"/>
      <c r="D19" s="25"/>
      <c r="E19" s="30"/>
      <c r="F19" s="192"/>
      <c r="G19" s="31">
        <f t="shared" si="0"/>
        <v>0</v>
      </c>
      <c r="H19" s="32">
        <v>0</v>
      </c>
      <c r="I19" s="32">
        <v>0</v>
      </c>
      <c r="J19" s="32">
        <v>0</v>
      </c>
    </row>
    <row r="20" spans="1:10" ht="5.25" hidden="1" customHeight="1" x14ac:dyDescent="0.25">
      <c r="A20" s="66"/>
      <c r="B20" s="38"/>
      <c r="C20" s="102"/>
      <c r="D20" s="34"/>
      <c r="E20" s="35"/>
      <c r="F20" s="192"/>
      <c r="G20" s="36"/>
      <c r="H20" s="37"/>
      <c r="I20" s="37"/>
      <c r="J20" s="37"/>
    </row>
    <row r="21" spans="1:10" ht="5.25" hidden="1" customHeight="1" x14ac:dyDescent="0.25">
      <c r="A21" s="66"/>
      <c r="B21" s="38"/>
      <c r="C21" s="190" t="s">
        <v>15</v>
      </c>
      <c r="D21" s="27"/>
      <c r="E21" s="39"/>
      <c r="F21" s="192"/>
      <c r="G21" s="26">
        <f t="shared" si="0"/>
        <v>0</v>
      </c>
      <c r="H21" s="26">
        <v>0</v>
      </c>
      <c r="I21" s="26">
        <v>0</v>
      </c>
      <c r="J21" s="26">
        <v>0</v>
      </c>
    </row>
    <row r="22" spans="1:10" ht="5.25" hidden="1" customHeight="1" x14ac:dyDescent="0.25">
      <c r="A22" s="66"/>
      <c r="B22" s="38"/>
      <c r="C22" s="190"/>
      <c r="D22" s="27"/>
      <c r="E22" s="39"/>
      <c r="F22" s="192"/>
      <c r="G22" s="26">
        <f t="shared" si="0"/>
        <v>0</v>
      </c>
      <c r="H22" s="26">
        <v>0</v>
      </c>
      <c r="I22" s="26">
        <v>0</v>
      </c>
      <c r="J22" s="26">
        <v>0</v>
      </c>
    </row>
    <row r="23" spans="1:10" ht="5.25" hidden="1" customHeight="1" x14ac:dyDescent="0.25">
      <c r="A23" s="66"/>
      <c r="B23" s="38"/>
      <c r="C23" s="189" t="s">
        <v>16</v>
      </c>
      <c r="D23" s="27"/>
      <c r="E23" s="39"/>
      <c r="F23" s="192"/>
      <c r="G23" s="29">
        <f t="shared" si="0"/>
        <v>0</v>
      </c>
      <c r="H23" s="29">
        <v>0</v>
      </c>
      <c r="I23" s="29">
        <v>0</v>
      </c>
      <c r="J23" s="24">
        <v>0</v>
      </c>
    </row>
    <row r="24" spans="1:10" ht="5.25" hidden="1" customHeight="1" x14ac:dyDescent="0.25">
      <c r="A24" s="89"/>
      <c r="B24" s="38"/>
      <c r="C24" s="190"/>
      <c r="D24" s="27"/>
      <c r="E24" s="39"/>
      <c r="F24" s="192"/>
      <c r="G24" s="43">
        <f t="shared" si="0"/>
        <v>0</v>
      </c>
      <c r="H24" s="44">
        <v>0</v>
      </c>
      <c r="I24" s="44">
        <v>0</v>
      </c>
      <c r="J24" s="32">
        <v>0</v>
      </c>
    </row>
    <row r="25" spans="1:10" ht="5.25" hidden="1" customHeight="1" x14ac:dyDescent="0.25">
      <c r="A25" s="89"/>
      <c r="B25" s="38"/>
      <c r="C25" s="45" t="s">
        <v>17</v>
      </c>
      <c r="D25" s="27"/>
      <c r="E25" s="39"/>
      <c r="F25" s="192"/>
      <c r="G25" s="24">
        <f t="shared" si="0"/>
        <v>0</v>
      </c>
      <c r="H25" s="24">
        <v>0</v>
      </c>
      <c r="I25" s="24">
        <v>0</v>
      </c>
      <c r="J25" s="24">
        <v>0</v>
      </c>
    </row>
    <row r="26" spans="1:10" ht="5.25" hidden="1" customHeight="1" x14ac:dyDescent="0.25">
      <c r="A26" s="89"/>
      <c r="B26" s="38"/>
      <c r="C26" s="46"/>
      <c r="D26" s="27"/>
      <c r="E26" s="39"/>
      <c r="F26" s="192"/>
      <c r="G26" s="32">
        <f t="shared" si="0"/>
        <v>0</v>
      </c>
      <c r="H26" s="32">
        <v>0</v>
      </c>
      <c r="I26" s="32">
        <v>0</v>
      </c>
      <c r="J26" s="32">
        <v>0</v>
      </c>
    </row>
    <row r="27" spans="1:10" ht="5.25" hidden="1" customHeight="1" x14ac:dyDescent="0.25">
      <c r="A27" s="89"/>
      <c r="B27" s="38"/>
      <c r="C27" s="240" t="s">
        <v>18</v>
      </c>
      <c r="D27" s="27"/>
      <c r="E27" s="39"/>
      <c r="F27" s="192"/>
      <c r="G27" s="43">
        <f t="shared" si="0"/>
        <v>0</v>
      </c>
      <c r="H27" s="43">
        <v>0</v>
      </c>
      <c r="I27" s="43">
        <v>0</v>
      </c>
      <c r="J27" s="26">
        <v>0</v>
      </c>
    </row>
    <row r="28" spans="1:10" ht="5.25" hidden="1" customHeight="1" x14ac:dyDescent="0.25">
      <c r="A28" s="89"/>
      <c r="B28" s="97"/>
      <c r="C28" s="241"/>
      <c r="D28" s="47"/>
      <c r="E28" s="47"/>
      <c r="F28" s="192"/>
      <c r="G28" s="44">
        <f t="shared" si="0"/>
        <v>0</v>
      </c>
      <c r="H28" s="44">
        <v>0</v>
      </c>
      <c r="I28" s="44">
        <v>0</v>
      </c>
      <c r="J28" s="32">
        <v>0</v>
      </c>
    </row>
    <row r="29" spans="1:10" ht="5.25" hidden="1" customHeight="1" x14ac:dyDescent="0.25">
      <c r="A29" s="89"/>
      <c r="B29" s="97"/>
      <c r="C29" s="190" t="s">
        <v>36</v>
      </c>
      <c r="D29" s="27"/>
      <c r="E29" s="39"/>
      <c r="F29" s="192"/>
      <c r="G29" s="26">
        <f>H29+I29+J29</f>
        <v>0</v>
      </c>
      <c r="H29" s="43">
        <v>0</v>
      </c>
      <c r="I29" s="43">
        <v>0</v>
      </c>
      <c r="J29" s="26">
        <v>0</v>
      </c>
    </row>
    <row r="30" spans="1:10" ht="5.25" hidden="1" customHeight="1" x14ac:dyDescent="0.25">
      <c r="A30" s="89"/>
      <c r="B30" s="97"/>
      <c r="C30" s="239"/>
      <c r="D30" s="27"/>
      <c r="E30" s="39"/>
      <c r="F30" s="192"/>
      <c r="G30" s="32">
        <f>H30+I30+J30</f>
        <v>0</v>
      </c>
      <c r="H30" s="44">
        <v>0</v>
      </c>
      <c r="I30" s="44">
        <v>0</v>
      </c>
      <c r="J30" s="32">
        <v>0</v>
      </c>
    </row>
    <row r="31" spans="1:10" ht="5.25" hidden="1" customHeight="1" x14ac:dyDescent="0.25">
      <c r="A31" s="89"/>
      <c r="B31" s="97"/>
      <c r="C31" s="48" t="s">
        <v>34</v>
      </c>
      <c r="D31" s="27"/>
      <c r="E31" s="39"/>
      <c r="F31" s="192"/>
      <c r="G31" s="26">
        <f t="shared" ref="G31:G34" si="1">H31+I31+J31</f>
        <v>0</v>
      </c>
      <c r="H31" s="26">
        <v>0</v>
      </c>
      <c r="I31" s="26">
        <v>0</v>
      </c>
      <c r="J31" s="24">
        <v>0</v>
      </c>
    </row>
    <row r="32" spans="1:10" ht="5.25" hidden="1" customHeight="1" x14ac:dyDescent="0.25">
      <c r="A32" s="89"/>
      <c r="B32" s="97"/>
      <c r="C32" s="246" t="s">
        <v>50</v>
      </c>
      <c r="D32" s="27"/>
      <c r="E32" s="42"/>
      <c r="F32" s="192"/>
      <c r="G32" s="49">
        <f t="shared" si="1"/>
        <v>198455.07399999999</v>
      </c>
      <c r="H32" s="50">
        <v>0</v>
      </c>
      <c r="I32" s="43">
        <f>I33+I34</f>
        <v>105.074</v>
      </c>
      <c r="J32" s="26">
        <f>J33+J34</f>
        <v>198350</v>
      </c>
    </row>
    <row r="33" spans="1:17" ht="5.25" hidden="1" customHeight="1" x14ac:dyDescent="0.25">
      <c r="A33" s="89"/>
      <c r="B33" s="109"/>
      <c r="C33" s="241"/>
      <c r="D33" s="27"/>
      <c r="E33" s="30"/>
      <c r="F33" s="247"/>
      <c r="G33" s="49">
        <f t="shared" si="1"/>
        <v>455.07400000000001</v>
      </c>
      <c r="H33" s="50">
        <v>0</v>
      </c>
      <c r="I33" s="43">
        <v>105.074</v>
      </c>
      <c r="J33" s="26">
        <v>350</v>
      </c>
      <c r="O33" s="15"/>
    </row>
    <row r="34" spans="1:17" ht="5.25" hidden="1" customHeight="1" x14ac:dyDescent="0.25">
      <c r="A34" s="89"/>
      <c r="B34" s="109"/>
      <c r="C34" s="52" t="s">
        <v>64</v>
      </c>
      <c r="D34" s="47"/>
      <c r="E34" s="105" t="s">
        <v>51</v>
      </c>
      <c r="F34" s="87" t="s">
        <v>80</v>
      </c>
      <c r="G34" s="36">
        <f t="shared" si="1"/>
        <v>198000</v>
      </c>
      <c r="H34" s="53">
        <v>0</v>
      </c>
      <c r="I34" s="54">
        <v>0</v>
      </c>
      <c r="J34" s="37">
        <v>198000</v>
      </c>
    </row>
    <row r="35" spans="1:17" ht="47.25" hidden="1" x14ac:dyDescent="0.25">
      <c r="A35" s="90"/>
      <c r="B35" s="110"/>
      <c r="C35" s="20" t="s">
        <v>58</v>
      </c>
      <c r="D35" s="60" t="s">
        <v>27</v>
      </c>
      <c r="E35" s="60" t="s">
        <v>6</v>
      </c>
      <c r="F35" s="61" t="s">
        <v>25</v>
      </c>
      <c r="G35" s="23">
        <f>H35+I35+J35</f>
        <v>0</v>
      </c>
      <c r="H35" s="22">
        <f>H36+H37</f>
        <v>0</v>
      </c>
      <c r="I35" s="22">
        <f t="shared" ref="I35:J35" si="2">I36+I37</f>
        <v>0</v>
      </c>
      <c r="J35" s="22">
        <f t="shared" si="2"/>
        <v>0</v>
      </c>
    </row>
    <row r="36" spans="1:17" ht="5.25" hidden="1" customHeight="1" x14ac:dyDescent="0.25">
      <c r="A36" s="41"/>
      <c r="B36" s="51"/>
      <c r="C36" s="101" t="s">
        <v>56</v>
      </c>
      <c r="D36" s="57"/>
      <c r="E36" s="57"/>
      <c r="F36" s="27"/>
      <c r="G36" s="32">
        <f>H36+I36+J36</f>
        <v>0</v>
      </c>
      <c r="H36" s="32">
        <v>0</v>
      </c>
      <c r="I36" s="32">
        <v>0</v>
      </c>
      <c r="J36" s="32">
        <v>0</v>
      </c>
    </row>
    <row r="37" spans="1:17" ht="5.25" hidden="1" customHeight="1" x14ac:dyDescent="0.25">
      <c r="A37" s="41"/>
      <c r="B37" s="51"/>
      <c r="C37" s="52" t="s">
        <v>57</v>
      </c>
      <c r="D37" s="58"/>
      <c r="E37" s="58"/>
      <c r="F37" s="47"/>
      <c r="G37" s="37">
        <f>H37+I37+J37</f>
        <v>0</v>
      </c>
      <c r="H37" s="37">
        <v>0</v>
      </c>
      <c r="I37" s="37">
        <v>0</v>
      </c>
      <c r="J37" s="37">
        <v>0</v>
      </c>
    </row>
    <row r="38" spans="1:17" ht="5.25" hidden="1" customHeight="1" x14ac:dyDescent="0.25">
      <c r="A38" s="41"/>
      <c r="B38" s="51"/>
      <c r="C38" s="59" t="s">
        <v>59</v>
      </c>
      <c r="D38" s="60" t="s">
        <v>27</v>
      </c>
      <c r="E38" s="60" t="s">
        <v>6</v>
      </c>
      <c r="F38" s="61" t="s">
        <v>25</v>
      </c>
      <c r="G38" s="22">
        <f>H38+I38+J38</f>
        <v>0</v>
      </c>
      <c r="H38" s="22">
        <v>0</v>
      </c>
      <c r="I38" s="22">
        <v>0</v>
      </c>
      <c r="J38" s="22">
        <v>0</v>
      </c>
    </row>
    <row r="39" spans="1:17" ht="15.75" hidden="1" x14ac:dyDescent="0.25">
      <c r="A39" s="88"/>
      <c r="B39" s="242" t="s">
        <v>2</v>
      </c>
      <c r="C39" s="243"/>
      <c r="D39" s="40"/>
      <c r="E39" s="40"/>
      <c r="F39" s="21"/>
      <c r="G39" s="23">
        <f>H39+I39+J39</f>
        <v>198455.07399999999</v>
      </c>
      <c r="H39" s="22">
        <f>H15+H35+H38</f>
        <v>0</v>
      </c>
      <c r="I39" s="22">
        <f t="shared" ref="I39:J39" si="3">I15+I35+I38</f>
        <v>105.074</v>
      </c>
      <c r="J39" s="22">
        <f t="shared" si="3"/>
        <v>198350</v>
      </c>
    </row>
    <row r="40" spans="1:17" ht="47.25" hidden="1" x14ac:dyDescent="0.25">
      <c r="A40" s="63">
        <v>2</v>
      </c>
      <c r="B40" s="137" t="s">
        <v>77</v>
      </c>
      <c r="C40" s="64" t="s">
        <v>79</v>
      </c>
      <c r="D40" s="76" t="s">
        <v>62</v>
      </c>
      <c r="E40" s="248" t="s">
        <v>32</v>
      </c>
      <c r="F40" s="175" t="s">
        <v>25</v>
      </c>
      <c r="G40" s="23">
        <f>H40+I40+J40-4.71805</f>
        <v>37053.804400000001</v>
      </c>
      <c r="H40" s="22">
        <f>H41+H44+H47+H50</f>
        <v>406.70805000000001</v>
      </c>
      <c r="I40" s="22">
        <f>I41+I44+I47+I50</f>
        <v>2001.8144000000002</v>
      </c>
      <c r="J40" s="22">
        <f>J41</f>
        <v>34650</v>
      </c>
    </row>
    <row r="41" spans="1:17" ht="15.75" hidden="1" x14ac:dyDescent="0.25">
      <c r="A41" s="139"/>
      <c r="B41" s="138"/>
      <c r="C41" s="244" t="s">
        <v>76</v>
      </c>
      <c r="D41" s="70"/>
      <c r="E41" s="249"/>
      <c r="F41" s="180"/>
      <c r="G41" s="49">
        <f t="shared" ref="G41:G68" si="4">H41+I41+J41</f>
        <v>35860.583050000001</v>
      </c>
      <c r="H41" s="26">
        <f>H42</f>
        <v>406.70805000000001</v>
      </c>
      <c r="I41" s="26">
        <f t="shared" ref="I41:J41" si="5">I42</f>
        <v>803.875</v>
      </c>
      <c r="J41" s="26">
        <f t="shared" si="5"/>
        <v>34650</v>
      </c>
      <c r="Q41" s="15"/>
    </row>
    <row r="42" spans="1:17" ht="47.25" hidden="1" x14ac:dyDescent="0.25">
      <c r="A42" s="66"/>
      <c r="B42" s="138"/>
      <c r="C42" s="245"/>
      <c r="D42" s="70"/>
      <c r="E42" s="67" t="s">
        <v>87</v>
      </c>
      <c r="F42" s="131"/>
      <c r="G42" s="69">
        <f t="shared" si="4"/>
        <v>35860.583050000001</v>
      </c>
      <c r="H42" s="69">
        <f>401.99+4.71805</f>
        <v>406.70805000000001</v>
      </c>
      <c r="I42" s="24">
        <v>803.875</v>
      </c>
      <c r="J42" s="24">
        <f>35000-350</f>
        <v>34650</v>
      </c>
    </row>
    <row r="43" spans="1:17" ht="31.5" hidden="1" x14ac:dyDescent="0.25">
      <c r="A43" s="66"/>
      <c r="B43" s="138"/>
      <c r="C43" s="245"/>
      <c r="D43" s="70"/>
      <c r="E43" s="67"/>
      <c r="F43" s="68" t="s">
        <v>37</v>
      </c>
      <c r="G43" s="32"/>
      <c r="H43" s="31">
        <v>4.718</v>
      </c>
      <c r="I43" s="32">
        <v>4.718</v>
      </c>
      <c r="J43" s="32">
        <v>0</v>
      </c>
    </row>
    <row r="44" spans="1:17" ht="29.25" hidden="1" customHeight="1" x14ac:dyDescent="0.25">
      <c r="A44" s="63">
        <v>2</v>
      </c>
      <c r="B44" s="178" t="s">
        <v>77</v>
      </c>
      <c r="C44" s="244" t="s">
        <v>53</v>
      </c>
      <c r="D44" s="56" t="s">
        <v>62</v>
      </c>
      <c r="E44" s="251" t="s">
        <v>6</v>
      </c>
      <c r="F44" s="159" t="s">
        <v>89</v>
      </c>
      <c r="G44" s="31">
        <f>H44+I44</f>
        <v>399.31299999999999</v>
      </c>
      <c r="H44" s="31">
        <v>0</v>
      </c>
      <c r="I44" s="32">
        <f>I45</f>
        <v>399.31299999999999</v>
      </c>
      <c r="J44" s="127" t="s">
        <v>86</v>
      </c>
    </row>
    <row r="45" spans="1:17" ht="47.25" hidden="1" x14ac:dyDescent="0.25">
      <c r="A45" s="66"/>
      <c r="B45" s="179"/>
      <c r="C45" s="245"/>
      <c r="D45" s="67"/>
      <c r="E45" s="251"/>
      <c r="F45" s="158" t="s">
        <v>90</v>
      </c>
      <c r="G45" s="31">
        <f t="shared" ref="G45:G46" si="6">H45+I45</f>
        <v>399.31299999999999</v>
      </c>
      <c r="H45" s="31">
        <v>0</v>
      </c>
      <c r="I45" s="32">
        <v>399.31299999999999</v>
      </c>
      <c r="J45" s="127"/>
    </row>
    <row r="46" spans="1:17" ht="19.5" hidden="1" customHeight="1" x14ac:dyDescent="0.25">
      <c r="A46" s="66"/>
      <c r="B46" s="157"/>
      <c r="C46" s="250"/>
      <c r="D46" s="67"/>
      <c r="E46" s="251"/>
      <c r="F46" s="148" t="s">
        <v>12</v>
      </c>
      <c r="G46" s="37">
        <f t="shared" si="6"/>
        <v>0</v>
      </c>
      <c r="H46" s="36">
        <v>0</v>
      </c>
      <c r="I46" s="37">
        <v>0</v>
      </c>
      <c r="J46" s="163"/>
    </row>
    <row r="47" spans="1:17" ht="31.5" x14ac:dyDescent="0.25">
      <c r="A47" s="41">
        <v>2</v>
      </c>
      <c r="B47" s="157" t="s">
        <v>108</v>
      </c>
      <c r="C47" s="244" t="s">
        <v>54</v>
      </c>
      <c r="D47" s="56" t="s">
        <v>62</v>
      </c>
      <c r="E47" s="251"/>
      <c r="F47" s="162" t="s">
        <v>89</v>
      </c>
      <c r="G47" s="32">
        <f t="shared" ref="G47:G52" si="7">H47+I47</f>
        <v>399.31319999999999</v>
      </c>
      <c r="H47" s="31">
        <v>0</v>
      </c>
      <c r="I47" s="37">
        <v>399.31319999999999</v>
      </c>
      <c r="J47" s="32" t="s">
        <v>107</v>
      </c>
    </row>
    <row r="48" spans="1:17" ht="47.25" customHeight="1" x14ac:dyDescent="0.25">
      <c r="A48" s="66"/>
      <c r="B48" s="157"/>
      <c r="C48" s="245"/>
      <c r="D48" s="182"/>
      <c r="E48" s="251"/>
      <c r="F48" s="177" t="s">
        <v>90</v>
      </c>
      <c r="G48" s="32">
        <f t="shared" si="7"/>
        <v>399.31299999999999</v>
      </c>
      <c r="H48" s="31">
        <v>0</v>
      </c>
      <c r="I48" s="32">
        <v>399.31299999999999</v>
      </c>
      <c r="J48" s="32" t="s">
        <v>106</v>
      </c>
    </row>
    <row r="49" spans="1:10" ht="17.25" customHeight="1" x14ac:dyDescent="0.25">
      <c r="A49" s="66"/>
      <c r="B49" s="157"/>
      <c r="C49" s="245"/>
      <c r="D49" s="182"/>
      <c r="E49" s="251"/>
      <c r="F49" s="181" t="s">
        <v>12</v>
      </c>
      <c r="G49" s="32">
        <f t="shared" si="7"/>
        <v>0</v>
      </c>
      <c r="H49" s="31">
        <v>0</v>
      </c>
      <c r="I49" s="32">
        <v>0</v>
      </c>
      <c r="J49" s="32" t="s">
        <v>105</v>
      </c>
    </row>
    <row r="50" spans="1:10" ht="31.5" x14ac:dyDescent="0.25">
      <c r="A50" s="66"/>
      <c r="B50" s="156"/>
      <c r="C50" s="252" t="s">
        <v>82</v>
      </c>
      <c r="D50" s="182"/>
      <c r="E50" s="251"/>
      <c r="F50" s="162" t="s">
        <v>89</v>
      </c>
      <c r="G50" s="32">
        <f t="shared" si="7"/>
        <v>399.31319999999999</v>
      </c>
      <c r="H50" s="31">
        <v>0</v>
      </c>
      <c r="I50" s="32">
        <v>399.31319999999999</v>
      </c>
      <c r="J50" s="32" t="s">
        <v>102</v>
      </c>
    </row>
    <row r="51" spans="1:10" ht="47.25" x14ac:dyDescent="0.25">
      <c r="A51" s="66"/>
      <c r="B51" s="156"/>
      <c r="C51" s="253"/>
      <c r="D51" s="182"/>
      <c r="E51" s="176"/>
      <c r="F51" s="177" t="s">
        <v>90</v>
      </c>
      <c r="G51" s="31">
        <f t="shared" si="7"/>
        <v>399.31299999999999</v>
      </c>
      <c r="H51" s="31">
        <v>0</v>
      </c>
      <c r="I51" s="32">
        <v>399.31299999999999</v>
      </c>
      <c r="J51" s="32" t="s">
        <v>104</v>
      </c>
    </row>
    <row r="52" spans="1:10" ht="16.5" customHeight="1" x14ac:dyDescent="0.25">
      <c r="A52" s="72"/>
      <c r="B52" s="146"/>
      <c r="C52" s="254"/>
      <c r="D52" s="174"/>
      <c r="E52" s="180"/>
      <c r="F52" s="181" t="s">
        <v>12</v>
      </c>
      <c r="G52" s="31">
        <f t="shared" si="7"/>
        <v>0</v>
      </c>
      <c r="H52" s="31">
        <v>0</v>
      </c>
      <c r="I52" s="32">
        <v>0</v>
      </c>
      <c r="J52" s="32" t="s">
        <v>103</v>
      </c>
    </row>
    <row r="53" spans="1:10" ht="15.75" x14ac:dyDescent="0.25">
      <c r="A53" s="33"/>
      <c r="B53" s="194" t="s">
        <v>2</v>
      </c>
      <c r="C53" s="194"/>
      <c r="D53" s="35"/>
      <c r="E53" s="35"/>
      <c r="F53" s="34"/>
      <c r="G53" s="23">
        <f>G40</f>
        <v>37053.804400000001</v>
      </c>
      <c r="H53" s="22">
        <f>H40</f>
        <v>406.70805000000001</v>
      </c>
      <c r="I53" s="22">
        <f>I40</f>
        <v>2001.8144000000002</v>
      </c>
      <c r="J53" s="22">
        <f>J40</f>
        <v>34650</v>
      </c>
    </row>
    <row r="54" spans="1:10" ht="47.25" hidden="1" x14ac:dyDescent="0.25">
      <c r="A54" s="38">
        <v>3</v>
      </c>
      <c r="B54" s="132" t="s">
        <v>9</v>
      </c>
      <c r="C54" s="135" t="s">
        <v>30</v>
      </c>
      <c r="D54" s="57" t="s">
        <v>62</v>
      </c>
      <c r="E54" s="57" t="s">
        <v>6</v>
      </c>
      <c r="F54" s="134" t="s">
        <v>25</v>
      </c>
      <c r="G54" s="23">
        <f>H54+I54+J54</f>
        <v>5630.3050000000003</v>
      </c>
      <c r="H54" s="23">
        <f>H55</f>
        <v>0</v>
      </c>
      <c r="I54" s="23">
        <f t="shared" ref="I54:J54" si="8">I55</f>
        <v>5630.3050000000003</v>
      </c>
      <c r="J54" s="23">
        <f t="shared" si="8"/>
        <v>0</v>
      </c>
    </row>
    <row r="55" spans="1:10" ht="5.25" hidden="1" customHeight="1" x14ac:dyDescent="0.25">
      <c r="A55" s="38"/>
      <c r="B55" s="132"/>
      <c r="C55" s="71" t="s">
        <v>29</v>
      </c>
      <c r="D55" s="58"/>
      <c r="E55" s="73"/>
      <c r="F55" s="112"/>
      <c r="G55" s="36">
        <f t="shared" si="4"/>
        <v>5630.3050000000003</v>
      </c>
      <c r="H55" s="37">
        <v>0</v>
      </c>
      <c r="I55" s="37">
        <v>5630.3050000000003</v>
      </c>
      <c r="J55" s="37">
        <v>0</v>
      </c>
    </row>
    <row r="56" spans="1:10" ht="5.25" hidden="1" customHeight="1" x14ac:dyDescent="0.25">
      <c r="A56" s="111"/>
      <c r="B56" s="132"/>
      <c r="C56" s="124" t="s">
        <v>31</v>
      </c>
      <c r="D56" s="55" t="s">
        <v>62</v>
      </c>
      <c r="E56" s="75" t="s">
        <v>6</v>
      </c>
      <c r="F56" s="76" t="s">
        <v>25</v>
      </c>
      <c r="G56" s="77">
        <f>H56+I56+J56-7298.44908-656.55059</f>
        <v>96624.528539999999</v>
      </c>
      <c r="H56" s="78">
        <f>445.54392+269.93162+H57</f>
        <v>8670.4752100000005</v>
      </c>
      <c r="I56" s="77">
        <v>32909.053</v>
      </c>
      <c r="J56" s="77">
        <f>70000-7000</f>
        <v>63000</v>
      </c>
    </row>
    <row r="57" spans="1:10" ht="5.25" hidden="1" customHeight="1" x14ac:dyDescent="0.25">
      <c r="A57" s="38"/>
      <c r="B57" s="132"/>
      <c r="C57" s="104"/>
      <c r="D57" s="57"/>
      <c r="E57" s="80"/>
      <c r="F57" s="80" t="s">
        <v>37</v>
      </c>
      <c r="G57" s="26"/>
      <c r="H57" s="49">
        <f>7298.44908+656.55059</f>
        <v>7954.9996700000002</v>
      </c>
      <c r="I57" s="26">
        <f>7298.44908+656.55059</f>
        <v>7954.9996700000002</v>
      </c>
      <c r="J57" s="26">
        <v>0</v>
      </c>
    </row>
    <row r="58" spans="1:10" ht="5.25" hidden="1" customHeight="1" x14ac:dyDescent="0.25">
      <c r="A58" s="145"/>
      <c r="B58" s="145"/>
      <c r="C58" s="144" t="s">
        <v>78</v>
      </c>
      <c r="D58" s="55"/>
      <c r="E58" s="75"/>
      <c r="F58" s="143" t="s">
        <v>89</v>
      </c>
      <c r="G58" s="43">
        <f>H58+I58</f>
        <v>0</v>
      </c>
      <c r="H58" s="29">
        <v>0</v>
      </c>
      <c r="I58" s="29">
        <v>0</v>
      </c>
      <c r="J58" s="151" t="s">
        <v>85</v>
      </c>
    </row>
    <row r="59" spans="1:10" ht="5.25" hidden="1" customHeight="1" x14ac:dyDescent="0.25">
      <c r="A59" s="66"/>
      <c r="B59" s="66"/>
      <c r="C59" s="156"/>
      <c r="D59" s="57"/>
      <c r="E59" s="80"/>
      <c r="F59" s="150" t="s">
        <v>90</v>
      </c>
      <c r="G59" s="43">
        <f>H59+I59+J59</f>
        <v>0</v>
      </c>
      <c r="H59" s="43">
        <v>0</v>
      </c>
      <c r="I59" s="43">
        <v>0</v>
      </c>
      <c r="J59" s="161">
        <v>0</v>
      </c>
    </row>
    <row r="60" spans="1:10" ht="5.25" hidden="1" customHeight="1" x14ac:dyDescent="0.25">
      <c r="A60" s="72"/>
      <c r="B60" s="72"/>
      <c r="C60" s="146"/>
      <c r="D60" s="58"/>
      <c r="E60" s="115"/>
      <c r="F60" s="155" t="s">
        <v>12</v>
      </c>
      <c r="G60" s="44">
        <f>H60+I60+J60</f>
        <v>0</v>
      </c>
      <c r="H60" s="44">
        <v>0</v>
      </c>
      <c r="I60" s="44">
        <v>0</v>
      </c>
      <c r="J60" s="127" t="s">
        <v>91</v>
      </c>
    </row>
    <row r="61" spans="1:10" ht="5.25" hidden="1" customHeight="1" x14ac:dyDescent="0.25">
      <c r="A61" s="114"/>
      <c r="B61" s="194" t="s">
        <v>2</v>
      </c>
      <c r="C61" s="194"/>
      <c r="D61" s="147"/>
      <c r="E61" s="148"/>
      <c r="F61" s="149"/>
      <c r="G61" s="22">
        <f>G54+G56</f>
        <v>102254.83353999999</v>
      </c>
      <c r="H61" s="107">
        <f>H54+H56</f>
        <v>8670.4752100000005</v>
      </c>
      <c r="I61" s="107">
        <f>I54+I56</f>
        <v>38539.358</v>
      </c>
      <c r="J61" s="107">
        <f>J54+J56</f>
        <v>63000</v>
      </c>
    </row>
    <row r="62" spans="1:10" ht="5.25" hidden="1" customHeight="1" x14ac:dyDescent="0.25">
      <c r="A62" s="114">
        <v>4</v>
      </c>
      <c r="B62" s="86" t="s">
        <v>10</v>
      </c>
      <c r="C62" s="86" t="s">
        <v>38</v>
      </c>
      <c r="D62" s="65" t="s">
        <v>62</v>
      </c>
      <c r="E62" s="128" t="s">
        <v>6</v>
      </c>
      <c r="F62" s="126" t="s">
        <v>25</v>
      </c>
      <c r="G62" s="22">
        <f>H62+I62+J62-11.22063</f>
        <v>635.21942999999999</v>
      </c>
      <c r="H62" s="22">
        <f>623.9988+H63</f>
        <v>635.21942999999999</v>
      </c>
      <c r="I62" s="22">
        <f>I63</f>
        <v>11.22063</v>
      </c>
      <c r="J62" s="22">
        <v>0</v>
      </c>
    </row>
    <row r="63" spans="1:10" ht="5.25" hidden="1" customHeight="1" x14ac:dyDescent="0.25">
      <c r="A63" s="114"/>
      <c r="B63" s="106"/>
      <c r="C63" s="106"/>
      <c r="D63" s="112"/>
      <c r="E63" s="73"/>
      <c r="F63" s="115" t="s">
        <v>37</v>
      </c>
      <c r="G63" s="32"/>
      <c r="H63" s="32">
        <v>11.22063</v>
      </c>
      <c r="I63" s="32">
        <v>11.22063</v>
      </c>
      <c r="J63" s="32">
        <v>0</v>
      </c>
    </row>
    <row r="64" spans="1:10" ht="5.25" hidden="1" customHeight="1" x14ac:dyDescent="0.25">
      <c r="A64" s="116"/>
      <c r="B64" s="256" t="s">
        <v>2</v>
      </c>
      <c r="C64" s="201"/>
      <c r="D64" s="81"/>
      <c r="E64" s="62"/>
      <c r="F64" s="34"/>
      <c r="G64" s="107">
        <f>G62</f>
        <v>635.21942999999999</v>
      </c>
      <c r="H64" s="91">
        <f t="shared" ref="H64:J64" si="9">H62</f>
        <v>635.21942999999999</v>
      </c>
      <c r="I64" s="91">
        <f t="shared" si="9"/>
        <v>11.22063</v>
      </c>
      <c r="J64" s="91">
        <f t="shared" si="9"/>
        <v>0</v>
      </c>
    </row>
    <row r="65" spans="1:15" ht="5.25" hidden="1" customHeight="1" x14ac:dyDescent="0.25">
      <c r="A65" s="74">
        <v>5</v>
      </c>
      <c r="B65" s="82" t="s">
        <v>21</v>
      </c>
      <c r="C65" s="64" t="s">
        <v>28</v>
      </c>
      <c r="D65" s="56" t="s">
        <v>62</v>
      </c>
      <c r="E65" s="56" t="s">
        <v>6</v>
      </c>
      <c r="F65" s="56" t="s">
        <v>25</v>
      </c>
      <c r="G65" s="22">
        <f>H65+I65+J65</f>
        <v>604.58399999999995</v>
      </c>
      <c r="H65" s="22">
        <f>H66+H67+H68</f>
        <v>604.58399999999995</v>
      </c>
      <c r="I65" s="22">
        <f t="shared" ref="I65:J65" si="10">I66+I67+I68</f>
        <v>0</v>
      </c>
      <c r="J65" s="22">
        <f t="shared" si="10"/>
        <v>0</v>
      </c>
    </row>
    <row r="66" spans="1:15" ht="78.75" hidden="1" x14ac:dyDescent="0.25">
      <c r="A66" s="66"/>
      <c r="B66" s="38"/>
      <c r="C66" s="52" t="s">
        <v>19</v>
      </c>
      <c r="D66" s="27"/>
      <c r="E66" s="27"/>
      <c r="F66" s="27"/>
      <c r="G66" s="36">
        <f t="shared" si="4"/>
        <v>0</v>
      </c>
      <c r="H66" s="37">
        <v>0</v>
      </c>
      <c r="I66" s="37">
        <v>0</v>
      </c>
      <c r="J66" s="37">
        <v>0</v>
      </c>
    </row>
    <row r="67" spans="1:15" ht="78.75" hidden="1" x14ac:dyDescent="0.25">
      <c r="A67" s="66"/>
      <c r="B67" s="38"/>
      <c r="C67" s="83" t="s">
        <v>40</v>
      </c>
      <c r="D67" s="27"/>
      <c r="E67" s="27"/>
      <c r="F67" s="27"/>
      <c r="G67" s="31">
        <f t="shared" si="4"/>
        <v>0</v>
      </c>
      <c r="H67" s="32">
        <v>0</v>
      </c>
      <c r="I67" s="32">
        <v>0</v>
      </c>
      <c r="J67" s="32">
        <v>0</v>
      </c>
    </row>
    <row r="68" spans="1:15" ht="5.25" hidden="1" customHeight="1" x14ac:dyDescent="0.25">
      <c r="A68" s="72"/>
      <c r="B68" s="33"/>
      <c r="C68" s="84" t="s">
        <v>60</v>
      </c>
      <c r="D68" s="85"/>
      <c r="E68" s="85"/>
      <c r="F68" s="85"/>
      <c r="G68" s="31">
        <f t="shared" si="4"/>
        <v>604.58399999999995</v>
      </c>
      <c r="H68" s="32">
        <v>604.58399999999995</v>
      </c>
      <c r="I68" s="32">
        <v>0</v>
      </c>
      <c r="J68" s="32">
        <v>0</v>
      </c>
      <c r="O68" s="15"/>
    </row>
    <row r="69" spans="1:15" ht="5.25" hidden="1" customHeight="1" x14ac:dyDescent="0.25">
      <c r="A69" s="63"/>
      <c r="B69" s="255" t="s">
        <v>2</v>
      </c>
      <c r="C69" s="242"/>
      <c r="D69" s="113"/>
      <c r="E69" s="40"/>
      <c r="F69" s="21"/>
      <c r="G69" s="22">
        <f>G65</f>
        <v>604.58399999999995</v>
      </c>
      <c r="H69" s="23">
        <f>H65</f>
        <v>604.58399999999995</v>
      </c>
      <c r="I69" s="23">
        <f t="shared" ref="I69:J69" si="11">I65</f>
        <v>0</v>
      </c>
      <c r="J69" s="23">
        <f t="shared" si="11"/>
        <v>0</v>
      </c>
    </row>
    <row r="70" spans="1:15" ht="53.25" hidden="1" customHeight="1" x14ac:dyDescent="0.25">
      <c r="A70" s="41"/>
      <c r="B70" s="172" t="s">
        <v>93</v>
      </c>
      <c r="C70" s="86" t="s">
        <v>94</v>
      </c>
      <c r="D70" s="60" t="s">
        <v>62</v>
      </c>
      <c r="E70" s="128" t="s">
        <v>6</v>
      </c>
      <c r="F70" s="65" t="s">
        <v>25</v>
      </c>
      <c r="G70" s="22">
        <f>H70+I70+J70</f>
        <v>0</v>
      </c>
      <c r="H70" s="22">
        <v>0</v>
      </c>
      <c r="I70" s="22">
        <v>0</v>
      </c>
      <c r="J70" s="22">
        <v>0</v>
      </c>
    </row>
    <row r="71" spans="1:15" ht="15.75" hidden="1" x14ac:dyDescent="0.25">
      <c r="A71" s="140"/>
      <c r="B71" s="256" t="s">
        <v>2</v>
      </c>
      <c r="C71" s="201"/>
      <c r="D71" s="81"/>
      <c r="E71" s="62"/>
      <c r="F71" s="62"/>
      <c r="G71" s="22">
        <f>G70</f>
        <v>0</v>
      </c>
      <c r="H71" s="22">
        <f t="shared" ref="H71:J71" si="12">H70</f>
        <v>0</v>
      </c>
      <c r="I71" s="22">
        <f t="shared" si="12"/>
        <v>0</v>
      </c>
      <c r="J71" s="22">
        <f t="shared" si="12"/>
        <v>0</v>
      </c>
    </row>
    <row r="72" spans="1:15" ht="66.75" customHeight="1" x14ac:dyDescent="0.25">
      <c r="A72" s="170" t="s">
        <v>110</v>
      </c>
      <c r="B72" s="104" t="s">
        <v>100</v>
      </c>
      <c r="C72" s="166" t="s">
        <v>101</v>
      </c>
      <c r="D72" s="57" t="s">
        <v>62</v>
      </c>
      <c r="E72" s="70" t="s">
        <v>6</v>
      </c>
      <c r="F72" s="70" t="s">
        <v>25</v>
      </c>
      <c r="G72" s="22">
        <f>H72+I72+J72</f>
        <v>17178.262999999999</v>
      </c>
      <c r="H72" s="22">
        <v>0</v>
      </c>
      <c r="I72" s="91">
        <v>1428.2629999999999</v>
      </c>
      <c r="J72" s="91">
        <f>4000+5000+6000+750</f>
        <v>15750</v>
      </c>
    </row>
    <row r="73" spans="1:15" ht="15.75" x14ac:dyDescent="0.25">
      <c r="A73" s="140"/>
      <c r="B73" s="256" t="s">
        <v>2</v>
      </c>
      <c r="C73" s="201"/>
      <c r="D73" s="81"/>
      <c r="E73" s="62"/>
      <c r="F73" s="171"/>
      <c r="G73" s="23">
        <f>G72</f>
        <v>17178.262999999999</v>
      </c>
      <c r="H73" s="23">
        <f t="shared" ref="H73:J73" si="13">H72</f>
        <v>0</v>
      </c>
      <c r="I73" s="23">
        <f t="shared" si="13"/>
        <v>1428.2629999999999</v>
      </c>
      <c r="J73" s="23">
        <f t="shared" si="13"/>
        <v>15750</v>
      </c>
    </row>
    <row r="74" spans="1:15" ht="49.5" hidden="1" customHeight="1" x14ac:dyDescent="0.25">
      <c r="A74" s="41" t="s">
        <v>43</v>
      </c>
      <c r="B74" s="104" t="s">
        <v>1</v>
      </c>
      <c r="C74" s="106" t="s">
        <v>96</v>
      </c>
      <c r="D74" s="57" t="s">
        <v>62</v>
      </c>
      <c r="E74" s="70" t="s">
        <v>6</v>
      </c>
      <c r="F74" s="67" t="s">
        <v>72</v>
      </c>
      <c r="G74" s="167">
        <f>H74+I74+J74</f>
        <v>4062.16</v>
      </c>
      <c r="H74" s="108">
        <f>18.16+H75</f>
        <v>18.16</v>
      </c>
      <c r="I74" s="108">
        <f>95+I75</f>
        <v>95</v>
      </c>
      <c r="J74" s="108">
        <f>99+J75</f>
        <v>3949</v>
      </c>
      <c r="N74" s="15"/>
    </row>
    <row r="75" spans="1:15" ht="209.25" hidden="1" customHeight="1" x14ac:dyDescent="0.25">
      <c r="A75" s="41"/>
      <c r="B75" s="104"/>
      <c r="C75" s="125" t="s">
        <v>73</v>
      </c>
      <c r="D75" s="58"/>
      <c r="E75" s="73"/>
      <c r="F75" s="112" t="s">
        <v>74</v>
      </c>
      <c r="G75" s="36">
        <f>H75+I75+J75</f>
        <v>3850</v>
      </c>
      <c r="H75" s="37">
        <v>0</v>
      </c>
      <c r="I75" s="37">
        <v>0</v>
      </c>
      <c r="J75" s="37">
        <v>3850</v>
      </c>
      <c r="M75" s="15"/>
      <c r="N75" s="15"/>
    </row>
    <row r="76" spans="1:15" ht="81" hidden="1" customHeight="1" x14ac:dyDescent="0.25">
      <c r="A76" s="41"/>
      <c r="B76" s="104"/>
      <c r="C76" s="123" t="s">
        <v>97</v>
      </c>
      <c r="D76" s="27" t="s">
        <v>62</v>
      </c>
      <c r="E76" s="70" t="s">
        <v>83</v>
      </c>
      <c r="F76" s="67" t="s">
        <v>25</v>
      </c>
      <c r="G76" s="91">
        <f>H76+I76+J76</f>
        <v>54.5</v>
      </c>
      <c r="H76" s="107">
        <v>0</v>
      </c>
      <c r="I76" s="107">
        <v>0</v>
      </c>
      <c r="J76" s="107">
        <v>54.5</v>
      </c>
      <c r="N76" s="15"/>
    </row>
    <row r="77" spans="1:15" ht="15.75" hidden="1" customHeight="1" x14ac:dyDescent="0.25">
      <c r="A77" s="88"/>
      <c r="B77" s="255" t="s">
        <v>2</v>
      </c>
      <c r="C77" s="201"/>
      <c r="D77" s="117"/>
      <c r="E77" s="118"/>
      <c r="F77" s="119"/>
      <c r="G77" s="23">
        <f>G74</f>
        <v>4062.16</v>
      </c>
      <c r="H77" s="107">
        <f>H74+H76</f>
        <v>18.16</v>
      </c>
      <c r="I77" s="107">
        <f t="shared" ref="I77:J77" si="14">I74+I76</f>
        <v>95</v>
      </c>
      <c r="J77" s="107">
        <f t="shared" si="14"/>
        <v>4003.5</v>
      </c>
    </row>
    <row r="78" spans="1:15" ht="36.75" hidden="1" customHeight="1" x14ac:dyDescent="0.25">
      <c r="A78" s="88" t="s">
        <v>95</v>
      </c>
      <c r="B78" s="82" t="s">
        <v>44</v>
      </c>
      <c r="C78" s="64" t="s">
        <v>99</v>
      </c>
      <c r="D78" s="202" t="s">
        <v>62</v>
      </c>
      <c r="E78" s="202" t="s">
        <v>6</v>
      </c>
      <c r="F78" s="191" t="s">
        <v>25</v>
      </c>
      <c r="G78" s="23">
        <f>H78+I78+J78</f>
        <v>20847.696</v>
      </c>
      <c r="H78" s="23">
        <f>H79+H80+H81</f>
        <v>0</v>
      </c>
      <c r="I78" s="23">
        <f t="shared" ref="I78:J78" si="15">I79+I80+I81</f>
        <v>3447.1959999999999</v>
      </c>
      <c r="J78" s="23">
        <f t="shared" si="15"/>
        <v>17400.5</v>
      </c>
    </row>
    <row r="79" spans="1:15" ht="93" hidden="1" customHeight="1" x14ac:dyDescent="0.25">
      <c r="A79" s="89"/>
      <c r="B79" s="38"/>
      <c r="C79" s="52" t="s">
        <v>65</v>
      </c>
      <c r="D79" s="203"/>
      <c r="E79" s="203"/>
      <c r="F79" s="192"/>
      <c r="G79" s="36">
        <f t="shared" ref="G79:G81" si="16">H79+I79+J79</f>
        <v>3053.6309999999999</v>
      </c>
      <c r="H79" s="36">
        <v>0</v>
      </c>
      <c r="I79" s="36">
        <v>3053.6309999999999</v>
      </c>
      <c r="J79" s="36">
        <v>0</v>
      </c>
    </row>
    <row r="80" spans="1:15" ht="78" hidden="1" customHeight="1" x14ac:dyDescent="0.25">
      <c r="A80" s="89"/>
      <c r="B80" s="38"/>
      <c r="C80" s="52" t="s">
        <v>67</v>
      </c>
      <c r="D80" s="58"/>
      <c r="E80" s="58"/>
      <c r="F80" s="47"/>
      <c r="G80" s="36">
        <f t="shared" si="16"/>
        <v>8346.5969999999998</v>
      </c>
      <c r="H80" s="36">
        <v>0</v>
      </c>
      <c r="I80" s="36">
        <v>196.09700000000001</v>
      </c>
      <c r="J80" s="36">
        <f>8250-99.5</f>
        <v>8150.5</v>
      </c>
    </row>
    <row r="81" spans="1:14" ht="108" hidden="1" customHeight="1" x14ac:dyDescent="0.25">
      <c r="A81" s="90"/>
      <c r="B81" s="33"/>
      <c r="C81" s="183" t="s">
        <v>84</v>
      </c>
      <c r="D81" s="58"/>
      <c r="E81" s="58"/>
      <c r="F81" s="47"/>
      <c r="G81" s="31">
        <f t="shared" si="16"/>
        <v>9447.4680000000008</v>
      </c>
      <c r="H81" s="31">
        <v>0</v>
      </c>
      <c r="I81" s="31">
        <v>197.46799999999999</v>
      </c>
      <c r="J81" s="31">
        <f>9250</f>
        <v>9250</v>
      </c>
    </row>
    <row r="82" spans="1:14" ht="15.75" hidden="1" customHeight="1" x14ac:dyDescent="0.25">
      <c r="A82" s="90"/>
      <c r="B82" s="194" t="s">
        <v>2</v>
      </c>
      <c r="C82" s="201"/>
      <c r="D82" s="164"/>
      <c r="E82" s="164"/>
      <c r="F82" s="165"/>
      <c r="G82" s="23">
        <f>H82+I82+J82</f>
        <v>20847.696</v>
      </c>
      <c r="H82" s="22">
        <f>H78</f>
        <v>0</v>
      </c>
      <c r="I82" s="22">
        <f>I78</f>
        <v>3447.1959999999999</v>
      </c>
      <c r="J82" s="22">
        <f>J78</f>
        <v>17400.5</v>
      </c>
    </row>
    <row r="83" spans="1:14" ht="42" hidden="1" customHeight="1" x14ac:dyDescent="0.25">
      <c r="A83" s="88" t="s">
        <v>98</v>
      </c>
      <c r="B83" s="82" t="s">
        <v>55</v>
      </c>
      <c r="C83" s="141" t="s">
        <v>70</v>
      </c>
      <c r="D83" s="168" t="s">
        <v>62</v>
      </c>
      <c r="E83" s="205" t="s">
        <v>6</v>
      </c>
      <c r="F83" s="208" t="s">
        <v>25</v>
      </c>
      <c r="G83" s="23">
        <f>H83+I83+J83</f>
        <v>25949.592000000001</v>
      </c>
      <c r="H83" s="23">
        <f>H84+H85+H86</f>
        <v>0</v>
      </c>
      <c r="I83" s="23">
        <f t="shared" ref="I83:J83" si="17">I84+I85+I86</f>
        <v>3349.5920000000001</v>
      </c>
      <c r="J83" s="23">
        <f t="shared" si="17"/>
        <v>22600</v>
      </c>
      <c r="N83" s="15"/>
    </row>
    <row r="84" spans="1:14" ht="47.25" hidden="1" customHeight="1" x14ac:dyDescent="0.25">
      <c r="A84" s="100"/>
      <c r="B84" s="97"/>
      <c r="C84" s="83" t="s">
        <v>66</v>
      </c>
      <c r="D84" s="97"/>
      <c r="E84" s="206"/>
      <c r="F84" s="209"/>
      <c r="G84" s="23">
        <f t="shared" ref="G84:G86" si="18">H84+I84+J84</f>
        <v>3200.1610000000001</v>
      </c>
      <c r="H84" s="31">
        <v>0</v>
      </c>
      <c r="I84" s="31">
        <v>2600.1610000000001</v>
      </c>
      <c r="J84" s="31">
        <v>600</v>
      </c>
      <c r="N84" s="15"/>
    </row>
    <row r="85" spans="1:14" ht="99" hidden="1" customHeight="1" x14ac:dyDescent="0.25">
      <c r="A85" s="100"/>
      <c r="B85" s="97"/>
      <c r="C85" s="99" t="s">
        <v>63</v>
      </c>
      <c r="D85" s="97"/>
      <c r="E85" s="206"/>
      <c r="F85" s="209"/>
      <c r="G85" s="23">
        <f t="shared" si="18"/>
        <v>15749.431</v>
      </c>
      <c r="H85" s="31">
        <v>0</v>
      </c>
      <c r="I85" s="31">
        <v>749.43100000000004</v>
      </c>
      <c r="J85" s="31">
        <v>15000</v>
      </c>
      <c r="N85" s="15"/>
    </row>
    <row r="86" spans="1:14" ht="72.75" hidden="1" customHeight="1" x14ac:dyDescent="0.25">
      <c r="A86" s="90"/>
      <c r="B86" s="33"/>
      <c r="C86" s="52" t="s">
        <v>88</v>
      </c>
      <c r="D86" s="169"/>
      <c r="E86" s="207"/>
      <c r="F86" s="169"/>
      <c r="G86" s="23">
        <f t="shared" si="18"/>
        <v>7000</v>
      </c>
      <c r="H86" s="31">
        <v>0</v>
      </c>
      <c r="I86" s="31">
        <v>0</v>
      </c>
      <c r="J86" s="31">
        <v>7000</v>
      </c>
      <c r="N86" s="15"/>
    </row>
    <row r="87" spans="1:14" ht="15.75" hidden="1" customHeight="1" x14ac:dyDescent="0.25">
      <c r="A87" s="133"/>
      <c r="B87" s="193" t="s">
        <v>2</v>
      </c>
      <c r="C87" s="194"/>
      <c r="D87" s="129"/>
      <c r="E87" s="98"/>
      <c r="F87" s="136"/>
      <c r="G87" s="91">
        <f t="shared" ref="G87" si="19">H87+I87+J87</f>
        <v>25949.592000000001</v>
      </c>
      <c r="H87" s="91">
        <f>H83</f>
        <v>0</v>
      </c>
      <c r="I87" s="91">
        <f t="shared" ref="I87:J87" si="20">I83</f>
        <v>3349.5920000000001</v>
      </c>
      <c r="J87" s="91">
        <f t="shared" si="20"/>
        <v>22600</v>
      </c>
    </row>
    <row r="88" spans="1:14" ht="20.25" hidden="1" customHeight="1" x14ac:dyDescent="0.25">
      <c r="A88" s="170"/>
      <c r="B88" s="196" t="s">
        <v>47</v>
      </c>
      <c r="C88" s="196"/>
      <c r="D88" s="196"/>
      <c r="E88" s="196"/>
      <c r="F88" s="197"/>
      <c r="G88" s="92">
        <f>H88+I88+J88</f>
        <v>415066.66472</v>
      </c>
      <c r="H88" s="92">
        <f>H53+H39+H61+H64+H69+H77+H78+H83</f>
        <v>10335.14669</v>
      </c>
      <c r="I88" s="92">
        <f>I53+I39+I61+I64+I69+I71+I73+I77+I82+I87</f>
        <v>48977.518029999999</v>
      </c>
      <c r="J88" s="92">
        <f>J53+J39+J61+J64+J69+J71+J73+J77+J82+J87</f>
        <v>355754</v>
      </c>
      <c r="M88" s="15"/>
    </row>
    <row r="89" spans="1:14" ht="15.75" hidden="1" x14ac:dyDescent="0.25">
      <c r="A89" s="41"/>
      <c r="B89" s="198" t="s">
        <v>12</v>
      </c>
      <c r="C89" s="199"/>
      <c r="D89" s="199"/>
      <c r="E89" s="199"/>
      <c r="F89" s="200"/>
      <c r="G89" s="31">
        <f t="shared" ref="G89:G90" si="21">H89+I89+J89</f>
        <v>0</v>
      </c>
      <c r="H89" s="31">
        <v>0</v>
      </c>
      <c r="I89" s="31">
        <v>0</v>
      </c>
      <c r="J89" s="31">
        <v>0</v>
      </c>
      <c r="L89" s="15"/>
    </row>
    <row r="90" spans="1:14" ht="15.75" hidden="1" x14ac:dyDescent="0.25">
      <c r="A90" s="41"/>
      <c r="B90" s="204" t="s">
        <v>71</v>
      </c>
      <c r="C90" s="198"/>
      <c r="D90" s="121"/>
      <c r="E90" s="121"/>
      <c r="F90" s="122"/>
      <c r="G90" s="31">
        <f t="shared" si="21"/>
        <v>3850</v>
      </c>
      <c r="H90" s="31">
        <f>H75</f>
        <v>0</v>
      </c>
      <c r="I90" s="31">
        <f t="shared" ref="I90:J90" si="22">I75</f>
        <v>0</v>
      </c>
      <c r="J90" s="31">
        <f t="shared" si="22"/>
        <v>3850</v>
      </c>
    </row>
    <row r="91" spans="1:14" ht="17.25" hidden="1" customHeight="1" x14ac:dyDescent="0.25">
      <c r="A91" s="133"/>
      <c r="B91" s="198" t="s">
        <v>24</v>
      </c>
      <c r="C91" s="199"/>
      <c r="D91" s="199"/>
      <c r="E91" s="199"/>
      <c r="F91" s="200"/>
      <c r="G91" s="31">
        <f>H91+I91+J91</f>
        <v>213216.66472</v>
      </c>
      <c r="H91" s="37">
        <f>H39+H53+H61+H64+H69+H77+H82+H87+-H89-H96</f>
        <v>10335.14669</v>
      </c>
      <c r="I91" s="37">
        <f>I39+I53+I61+I64+I69+I71+I73+I77+I82+I87-I89-I96-I95</f>
        <v>48977.518029999999</v>
      </c>
      <c r="J91" s="37">
        <f>J39+J53+J61+J64+J69+J71+J73+J77+J82+J87-J89-J96-J95-J90</f>
        <v>153904</v>
      </c>
      <c r="L91" s="15"/>
    </row>
    <row r="92" spans="1:14" ht="16.5" hidden="1" customHeight="1" x14ac:dyDescent="0.25">
      <c r="A92" s="6"/>
      <c r="B92" s="212" t="s">
        <v>13</v>
      </c>
      <c r="C92" s="213"/>
      <c r="D92" s="213"/>
      <c r="E92" s="213"/>
      <c r="F92" s="214"/>
      <c r="G92" s="4"/>
      <c r="H92" s="9"/>
      <c r="I92" s="9"/>
      <c r="J92" s="9"/>
      <c r="M92" s="15"/>
    </row>
    <row r="93" spans="1:14" ht="28.5" hidden="1" customHeight="1" x14ac:dyDescent="0.25">
      <c r="A93" s="6"/>
      <c r="B93" s="215" t="s">
        <v>20</v>
      </c>
      <c r="C93" s="216"/>
      <c r="D93" s="216"/>
      <c r="E93" s="216"/>
      <c r="F93" s="217"/>
      <c r="G93" s="37">
        <f>H93+I93+J93</f>
        <v>0</v>
      </c>
      <c r="H93" s="37">
        <f>H17+H19+H22+H24+H26+H28+H30</f>
        <v>0</v>
      </c>
      <c r="I93" s="37">
        <f>I17+I19+I22+I24+I26+I28+I30</f>
        <v>0</v>
      </c>
      <c r="J93" s="37">
        <f>J17+J19+J22+J24+J26+J28+J30</f>
        <v>0</v>
      </c>
    </row>
    <row r="94" spans="1:14" ht="15.75" hidden="1" x14ac:dyDescent="0.25">
      <c r="A94" s="6"/>
      <c r="B94" s="12" t="s">
        <v>39</v>
      </c>
      <c r="C94" s="13"/>
      <c r="D94" s="13"/>
      <c r="E94" s="13"/>
      <c r="F94" s="14"/>
      <c r="G94" s="37">
        <v>7970.9380000000001</v>
      </c>
      <c r="H94" s="37">
        <f>H43+H57+H63</f>
        <v>7970.9382999999998</v>
      </c>
      <c r="I94" s="37">
        <f>I43+I57+I63</f>
        <v>7970.9382999999998</v>
      </c>
      <c r="J94" s="37">
        <f>J43+J57+J63</f>
        <v>0</v>
      </c>
    </row>
    <row r="95" spans="1:14" ht="19.5" hidden="1" customHeight="1" x14ac:dyDescent="0.25">
      <c r="A95" s="5"/>
      <c r="B95" s="223" t="s">
        <v>49</v>
      </c>
      <c r="C95" s="223"/>
      <c r="D95" s="223"/>
      <c r="E95" s="223"/>
      <c r="F95" s="120"/>
      <c r="G95" s="37">
        <f>H95+I95+J95</f>
        <v>198000</v>
      </c>
      <c r="H95" s="37">
        <v>0</v>
      </c>
      <c r="I95" s="37">
        <f>I34</f>
        <v>0</v>
      </c>
      <c r="J95" s="37">
        <f>J34</f>
        <v>198000</v>
      </c>
    </row>
    <row r="96" spans="1:14" ht="15" hidden="1" customHeight="1" x14ac:dyDescent="0.25">
      <c r="A96" s="152"/>
      <c r="B96" s="218" t="s">
        <v>23</v>
      </c>
      <c r="C96" s="219"/>
      <c r="D96" s="219"/>
      <c r="E96" s="219"/>
      <c r="F96" s="220"/>
      <c r="G96" s="37">
        <f>H96+I96+J96</f>
        <v>0</v>
      </c>
      <c r="H96" s="37">
        <f>H31</f>
        <v>0</v>
      </c>
      <c r="I96" s="37">
        <f t="shared" ref="I96:J96" si="23">I31</f>
        <v>0</v>
      </c>
      <c r="J96" s="37">
        <f t="shared" si="23"/>
        <v>0</v>
      </c>
    </row>
    <row r="97" spans="1:11" ht="35.25" hidden="1" customHeight="1" x14ac:dyDescent="0.25">
      <c r="A97" s="153" t="s">
        <v>41</v>
      </c>
      <c r="B97" s="221" t="s">
        <v>42</v>
      </c>
      <c r="C97" s="221"/>
      <c r="D97" s="221"/>
      <c r="E97" s="221"/>
      <c r="F97" s="221"/>
      <c r="G97" s="221"/>
      <c r="H97" s="221"/>
      <c r="I97" s="221"/>
      <c r="J97" s="222"/>
    </row>
    <row r="98" spans="1:11" ht="15.75" hidden="1" x14ac:dyDescent="0.25">
      <c r="A98" s="160"/>
      <c r="B98" s="154"/>
      <c r="C98" s="154"/>
      <c r="D98" s="154"/>
      <c r="E98" s="154"/>
      <c r="F98" s="154"/>
      <c r="G98" s="154"/>
      <c r="H98" s="154"/>
      <c r="I98" s="154"/>
      <c r="J98" s="154"/>
    </row>
    <row r="99" spans="1:11" ht="36" customHeight="1" x14ac:dyDescent="0.25">
      <c r="A99" s="210" t="s">
        <v>109</v>
      </c>
      <c r="B99" s="210"/>
      <c r="C99" s="210"/>
      <c r="D99" s="210"/>
      <c r="E99" s="210"/>
      <c r="F99" s="210"/>
      <c r="G99" s="210"/>
      <c r="H99" s="210"/>
      <c r="I99" s="210"/>
      <c r="J99" s="210"/>
    </row>
    <row r="100" spans="1:11" ht="34.5" customHeight="1" x14ac:dyDescent="0.25">
      <c r="A100" s="173"/>
      <c r="B100" s="173"/>
      <c r="C100" s="173"/>
      <c r="D100" s="173"/>
      <c r="E100" s="173"/>
      <c r="F100" s="173"/>
      <c r="G100" s="173"/>
      <c r="H100" s="173"/>
      <c r="I100" s="173"/>
      <c r="J100" s="173"/>
    </row>
    <row r="101" spans="1:11" ht="78" customHeight="1" x14ac:dyDescent="0.35">
      <c r="A101" s="16"/>
      <c r="B101" s="195" t="s">
        <v>52</v>
      </c>
      <c r="C101" s="195"/>
      <c r="D101" s="195"/>
      <c r="E101" s="195"/>
      <c r="F101" s="195"/>
      <c r="G101" s="195"/>
      <c r="H101" s="16"/>
      <c r="I101" s="16"/>
      <c r="J101" s="16"/>
      <c r="K101" s="16"/>
    </row>
    <row r="102" spans="1:11" ht="21" customHeight="1" x14ac:dyDescent="0.25"/>
    <row r="103" spans="1:11" ht="23.25" customHeight="1" x14ac:dyDescent="0.35">
      <c r="A103" s="211"/>
      <c r="B103" s="211"/>
      <c r="C103" s="211"/>
      <c r="D103" s="211"/>
      <c r="E103" s="211"/>
      <c r="F103" s="211"/>
      <c r="G103" s="211"/>
      <c r="H103" s="211"/>
      <c r="I103" s="211"/>
      <c r="J103" s="211"/>
    </row>
  </sheetData>
  <mergeCells count="62">
    <mergeCell ref="B77:C77"/>
    <mergeCell ref="B61:C61"/>
    <mergeCell ref="B64:C64"/>
    <mergeCell ref="B69:C69"/>
    <mergeCell ref="E78:E79"/>
    <mergeCell ref="B71:C71"/>
    <mergeCell ref="B73:C73"/>
    <mergeCell ref="B53:C53"/>
    <mergeCell ref="E15:E18"/>
    <mergeCell ref="C29:C30"/>
    <mergeCell ref="C27:C28"/>
    <mergeCell ref="B39:C39"/>
    <mergeCell ref="C41:C43"/>
    <mergeCell ref="C32:C33"/>
    <mergeCell ref="C18:C19"/>
    <mergeCell ref="D15:D18"/>
    <mergeCell ref="E40:E41"/>
    <mergeCell ref="C44:C46"/>
    <mergeCell ref="E44:E50"/>
    <mergeCell ref="C47:C49"/>
    <mergeCell ref="C50:C52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H3:J3"/>
    <mergeCell ref="A103:J103"/>
    <mergeCell ref="B92:F92"/>
    <mergeCell ref="B93:F93"/>
    <mergeCell ref="B96:F96"/>
    <mergeCell ref="B91:F91"/>
    <mergeCell ref="B97:J97"/>
    <mergeCell ref="B95:E95"/>
    <mergeCell ref="F78:F79"/>
    <mergeCell ref="B87:C87"/>
    <mergeCell ref="B101:G101"/>
    <mergeCell ref="B88:F88"/>
    <mergeCell ref="B89:F89"/>
    <mergeCell ref="B82:C82"/>
    <mergeCell ref="D78:D79"/>
    <mergeCell ref="B90:C90"/>
    <mergeCell ref="E83:E86"/>
    <mergeCell ref="F83:F85"/>
    <mergeCell ref="A99:J99"/>
    <mergeCell ref="H4:J4"/>
    <mergeCell ref="A15:A18"/>
    <mergeCell ref="B15:B18"/>
    <mergeCell ref="C23:C24"/>
    <mergeCell ref="C21:C22"/>
    <mergeCell ref="C16:C17"/>
    <mergeCell ref="F15:F33"/>
  </mergeCells>
  <pageMargins left="0.70866141732283472" right="0.70866141732283472" top="0.74803149606299213" bottom="0.39370078740157483" header="0.31496062992125984" footer="0.31496062992125984"/>
  <pageSetup paperSize="9" scale="60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2024-06-25T14:18:36Z</dcterms:modified>
</cp:coreProperties>
</file>