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3" r:id="rId1"/>
  </sheets>
  <definedNames>
    <definedName name="_xlnm.Print_Titles" localSheetId="0">Лист1!$17:$17</definedName>
    <definedName name="_xlnm.Print_Area" localSheetId="0">Лист1!$A$1:$J$94</definedName>
  </definedNames>
  <calcPr calcId="162913"/>
</workbook>
</file>

<file path=xl/calcChain.xml><?xml version="1.0" encoding="utf-8"?>
<calcChain xmlns="http://schemas.openxmlformats.org/spreadsheetml/2006/main">
  <c r="J53" i="3" l="1"/>
  <c r="J73" i="3" l="1"/>
  <c r="J45" i="3" l="1"/>
  <c r="I44" i="3" l="1"/>
  <c r="I75" i="3" l="1"/>
  <c r="J75" i="3"/>
  <c r="H75" i="3"/>
  <c r="J44" i="3"/>
  <c r="G78" i="3"/>
  <c r="G48" i="3" l="1"/>
  <c r="G49" i="3"/>
  <c r="J71" i="3" l="1"/>
  <c r="G47" i="3" l="1"/>
  <c r="J65" i="3" l="1"/>
  <c r="I65" i="3"/>
  <c r="I82" i="3" l="1"/>
  <c r="J82" i="3"/>
  <c r="H82" i="3"/>
  <c r="H65" i="3"/>
  <c r="G66" i="3"/>
  <c r="G82" i="3" l="1"/>
  <c r="H88" i="3"/>
  <c r="I88" i="3"/>
  <c r="J88" i="3"/>
  <c r="G88" i="3" l="1"/>
  <c r="I68" i="3"/>
  <c r="J68" i="3"/>
  <c r="H68" i="3"/>
  <c r="G67" i="3" l="1"/>
  <c r="J79" i="3"/>
  <c r="H79" i="3"/>
  <c r="G77" i="3"/>
  <c r="H69" i="3" l="1"/>
  <c r="J69" i="3"/>
  <c r="J74" i="3" s="1"/>
  <c r="G72" i="3" l="1"/>
  <c r="I69" i="3" l="1"/>
  <c r="J35" i="3"/>
  <c r="G41" i="3"/>
  <c r="I38" i="3"/>
  <c r="J38" i="3"/>
  <c r="H38" i="3"/>
  <c r="G40" i="3"/>
  <c r="G39" i="3"/>
  <c r="G38" i="3" l="1"/>
  <c r="I74" i="3" l="1"/>
  <c r="G71" i="3"/>
  <c r="G73" i="3"/>
  <c r="I79" i="3" l="1"/>
  <c r="G76" i="3" l="1"/>
  <c r="G79" i="3" l="1"/>
  <c r="G75" i="3"/>
  <c r="I35" i="3"/>
  <c r="I18" i="3" s="1"/>
  <c r="I42" i="3" s="1"/>
  <c r="G36" i="3"/>
  <c r="J87" i="3" l="1"/>
  <c r="I87" i="3"/>
  <c r="G37" i="3"/>
  <c r="G87" i="3" l="1"/>
  <c r="G70" i="3"/>
  <c r="H74" i="3" l="1"/>
  <c r="G69" i="3"/>
  <c r="G74" i="3" l="1"/>
  <c r="G35" i="3"/>
  <c r="I57" i="3" l="1"/>
  <c r="J86" i="3" l="1"/>
  <c r="I54" i="3" l="1"/>
  <c r="I86" i="3" s="1"/>
  <c r="H57" i="3" l="1"/>
  <c r="G57" i="3" s="1"/>
  <c r="H54" i="3"/>
  <c r="H53" i="3" s="1"/>
  <c r="G53" i="3" s="1"/>
  <c r="H45" i="3" l="1"/>
  <c r="H44" i="3" s="1"/>
  <c r="H86" i="3" l="1"/>
  <c r="I60" i="3"/>
  <c r="I64" i="3" s="1"/>
  <c r="J60" i="3"/>
  <c r="J64" i="3" s="1"/>
  <c r="H60" i="3"/>
  <c r="H64" i="3" s="1"/>
  <c r="H59" i="3"/>
  <c r="I59" i="3"/>
  <c r="J59" i="3"/>
  <c r="H43" i="3" l="1"/>
  <c r="H18" i="3"/>
  <c r="H42" i="3" s="1"/>
  <c r="J18" i="3" l="1"/>
  <c r="J42" i="3" s="1"/>
  <c r="J85" i="3" l="1"/>
  <c r="I85" i="3"/>
  <c r="H85" i="3"/>
  <c r="G65" i="3"/>
  <c r="G68" i="3" s="1"/>
  <c r="G63" i="3"/>
  <c r="G62" i="3"/>
  <c r="G61" i="3"/>
  <c r="G59" i="3"/>
  <c r="G52" i="3"/>
  <c r="J51" i="3"/>
  <c r="J56" i="3" s="1"/>
  <c r="I51" i="3"/>
  <c r="I56" i="3" s="1"/>
  <c r="G45" i="3"/>
  <c r="J43" i="3"/>
  <c r="I43" i="3"/>
  <c r="G34" i="3"/>
  <c r="G33" i="3"/>
  <c r="G32" i="3"/>
  <c r="G31" i="3"/>
  <c r="G30" i="3"/>
  <c r="G29" i="3"/>
  <c r="G28" i="3"/>
  <c r="G27" i="3"/>
  <c r="G26" i="3"/>
  <c r="G25" i="3"/>
  <c r="G24" i="3"/>
  <c r="G22" i="3"/>
  <c r="G21" i="3"/>
  <c r="G20" i="3"/>
  <c r="G19" i="3"/>
  <c r="J50" i="3" l="1"/>
  <c r="H50" i="3"/>
  <c r="G44" i="3"/>
  <c r="G85" i="3"/>
  <c r="G18" i="3"/>
  <c r="H51" i="3"/>
  <c r="G51" i="3" s="1"/>
  <c r="G56" i="3" s="1"/>
  <c r="G81" i="3"/>
  <c r="J80" i="3" l="1"/>
  <c r="J83" i="3"/>
  <c r="I50" i="3"/>
  <c r="I80" i="3" s="1"/>
  <c r="G43" i="3"/>
  <c r="G50" i="3" s="1"/>
  <c r="H56" i="3"/>
  <c r="G60" i="3"/>
  <c r="G64" i="3" s="1"/>
  <c r="I83" i="3" l="1"/>
  <c r="H83" i="3"/>
  <c r="H80" i="3"/>
  <c r="G42" i="3"/>
  <c r="G80" i="3" l="1"/>
  <c r="G83" i="3"/>
</calcChain>
</file>

<file path=xl/sharedStrings.xml><?xml version="1.0" encoding="utf-8"?>
<sst xmlns="http://schemas.openxmlformats.org/spreadsheetml/2006/main" count="152" uniqueCount="100">
  <si>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</si>
  <si>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</si>
  <si>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</si>
  <si>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</si>
  <si>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</si>
  <si>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</si>
  <si>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</si>
  <si>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</si>
  <si>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</si>
  <si>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</si>
  <si>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</si>
  <si>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</si>
  <si>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</si>
  <si>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</si>
  <si>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</si>
  <si>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</si>
  <si>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</si>
  <si>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</si>
  <si>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</si>
  <si>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</si>
  <si>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</si>
  <si>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Об'єкти будівництва споруд, установ і закладів фізичної культури та спорту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</si>
  <si>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</si>
  <si>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</si>
  <si>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</si>
  <si>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</si>
  <si>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</si>
  <si>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2022-2024</t>
  </si>
  <si>
    <t>Нове будівництво та реконструкція спортивних споруд і будівель</t>
  </si>
  <si>
    <t>заходів і завдань Програми на 2019–2024 роки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</si>
  <si>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</si>
  <si>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</si>
  <si>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</si>
  <si>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</si>
  <si>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</si>
  <si>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</si>
  <si>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котельні «Гігант», розташованої на території промислового майданчика шахти «Гігант» на вулиці Дарвіна, 2д у Саксаганському районі міста Кривого Рогу Дніпропетровської області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</si>
  <si>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
м. Кривого Рогу Дніпропетровської обл. (технічний нагляд)</t>
  </si>
  <si>
    <t>у т. ч. кредиторська заборгованність</t>
  </si>
  <si>
    <t xml:space="preserve"> Капітальний ремонт закладів культури</t>
  </si>
  <si>
    <t>6</t>
  </si>
  <si>
    <t>кредиторська заборгованість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</si>
  <si>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
м. Кривий Ріг, Дніпропетровська область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</si>
  <si>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</si>
  <si>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</si>
  <si>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</si>
  <si>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</si>
  <si>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</si>
  <si>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</si>
  <si>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</si>
  <si>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</si>
  <si>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</si>
  <si>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</si>
  <si>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</si>
  <si>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</si>
  <si>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</si>
  <si>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</si>
  <si>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</si>
  <si>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7.1. Інша діяльність у сфері житлово-комунального господарства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</si>
  <si>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</si>
  <si>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Нове будівництво мосту в парку ім.Ю.Гагаріна в м.Кривому Розі Дніпропетровської області</t>
  </si>
  <si>
    <t>1.2. Нове будівництво, реконструкція та капітальний ремонтоб'єктів Інженерно-транспортної інфраструктури</t>
  </si>
  <si>
    <t>1.3. Капітальний ремонт об'єктів благоустрою</t>
  </si>
  <si>
    <t>7.2. Капітальний ремонт об'єктів житлово-комунального господарства (у тому числі пошкоджених внаслідок збройної агресії Російської Федерації)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</si>
  <si>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</si>
  <si>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</si>
  <si>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</si>
  <si>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</si>
  <si>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</si>
  <si>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</si>
  <si>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</si>
  <si>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</si>
  <si>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</si>
  <si>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</si>
  <si>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</si>
  <si>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6.1 Інші заходи, пов'язані із супроводом реалізації інвестиційних проєктів</t>
  </si>
  <si>
    <t xml:space="preserve"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</si>
  <si>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</si>
  <si>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</si>
  <si>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</si>
  <si>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</si>
  <si>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</si>
  <si>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</si>
  <si>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</si>
  <si>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</si>
  <si>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</si>
  <si>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</si>
  <si>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</si>
  <si>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</si>
  <si>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</si>
  <si>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</si>
  <si>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72 000,00**</t>
  </si>
  <si>
    <t>54 862,00**</t>
  </si>
  <si>
    <t>61 168,00**</t>
  </si>
  <si>
    <t>66 375,00**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</si>
  <si>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</si>
  <si>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</si>
  <si>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Додаток 2</t>
  </si>
  <si>
    <t>до рішення виконкому міської ради</t>
  </si>
  <si>
    <r>
      <t xml:space="preserve">  </t>
    </r>
    <r>
      <rPr>
        <i/>
        <sz val="12"/>
        <color theme="1"/>
        <rFont val="Times New Roman"/>
        <family val="1"/>
        <charset val="204"/>
      </rPr>
      <t>22.04.2024 №504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</si>
</sst>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3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164" fontId="18" fillId="2" borderId="6" xfId="0" applyNumberFormat="1" applyFont="1" applyFill="1" applyBorder="1" applyAlignment="1">
      <alignment horizontal="center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7" fillId="2" borderId="15" xfId="0" applyNumberFormat="1" applyFont="1" applyFill="1" applyBorder="1" applyAlignment="1">
      <alignment horizontal="center" vertical="top" wrapText="1"/>
    </xf>
    <xf numFmtId="164" fontId="17" fillId="2" borderId="7" xfId="0" applyNumberFormat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8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7" fillId="2" borderId="11" xfId="0" applyNumberFormat="1" applyFont="1" applyFill="1" applyBorder="1" applyAlignment="1">
      <alignment horizontal="center" vertical="top" wrapText="1"/>
    </xf>
    <xf numFmtId="164" fontId="17" fillId="2" borderId="12" xfId="0" applyNumberFormat="1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/>
    <xf numFmtId="0" fontId="20" fillId="2" borderId="8" xfId="0" applyFont="1" applyFill="1" applyBorder="1" applyAlignment="1">
      <alignment horizontal="left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9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left" vertical="top" wrapText="1"/>
    </xf>
    <xf numFmtId="164" fontId="18" fillId="2" borderId="2" xfId="0" applyNumberFormat="1" applyFont="1" applyFill="1" applyBorder="1" applyAlignment="1">
      <alignment horizontal="center" vertical="top" wrapText="1"/>
    </xf>
    <xf numFmtId="164" fontId="18" fillId="2" borderId="13" xfId="0" applyNumberFormat="1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8" fillId="2" borderId="2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9" fontId="18" fillId="2" borderId="7" xfId="0" applyNumberFormat="1" applyFont="1" applyFill="1" applyBorder="1" applyAlignment="1">
      <alignment vertical="top" wrapText="1"/>
    </xf>
    <xf numFmtId="49" fontId="18" fillId="2" borderId="11" xfId="0" applyNumberFormat="1" applyFont="1" applyFill="1" applyBorder="1" applyAlignment="1">
      <alignment vertical="top" wrapText="1"/>
    </xf>
    <xf numFmtId="49" fontId="18" fillId="2" borderId="12" xfId="0" applyNumberFormat="1" applyFont="1" applyFill="1" applyBorder="1" applyAlignment="1">
      <alignment vertical="top" wrapText="1"/>
    </xf>
    <xf numFmtId="164" fontId="18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2" fillId="0" borderId="0" xfId="0" applyFont="1" applyFill="1"/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7" fillId="0" borderId="0" xfId="0" applyFont="1" applyFill="1" applyAlignment="1">
      <alignment horizontal="left"/>
    </xf>
    <xf numFmtId="0" fontId="15" fillId="0" borderId="3" xfId="0" applyFont="1" applyBorder="1"/>
    <xf numFmtId="0" fontId="21" fillId="2" borderId="14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20" fillId="2" borderId="14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164" fontId="18" fillId="2" borderId="4" xfId="0" applyNumberFormat="1" applyFont="1" applyFill="1" applyBorder="1" applyAlignment="1">
      <alignment horizontal="center" vertical="top" wrapText="1"/>
    </xf>
    <xf numFmtId="164" fontId="18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8" fillId="2" borderId="2" xfId="0" applyNumberFormat="1" applyFont="1" applyFill="1" applyBorder="1" applyAlignment="1">
      <alignment vertical="top" wrapText="1"/>
    </xf>
    <xf numFmtId="0" fontId="17" fillId="2" borderId="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0" fontId="18" fillId="2" borderId="4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1" fillId="2" borderId="13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vertical="top" wrapText="1"/>
    </xf>
    <xf numFmtId="0" fontId="18" fillId="2" borderId="10" xfId="0" applyFont="1" applyFill="1" applyBorder="1" applyAlignment="1">
      <alignment vertical="top" wrapText="1"/>
    </xf>
    <xf numFmtId="49" fontId="18" fillId="2" borderId="4" xfId="0" applyNumberFormat="1" applyFont="1" applyFill="1" applyBorder="1" applyAlignment="1">
      <alignment vertical="top" wrapText="1"/>
    </xf>
    <xf numFmtId="49" fontId="18" fillId="2" borderId="1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5" fillId="0" borderId="1" xfId="0" applyFont="1" applyBorder="1"/>
    <xf numFmtId="0" fontId="17" fillId="0" borderId="1" xfId="0" applyFont="1" applyBorder="1" applyAlignment="1">
      <alignment horizontal="left"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21" fillId="2" borderId="10" xfId="0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0" xfId="0" applyNumberFormat="1" applyFont="1" applyFill="1" applyBorder="1" applyAlignment="1">
      <alignment horizontal="left" vertical="top" wrapText="1"/>
    </xf>
    <xf numFmtId="49" fontId="18" fillId="2" borderId="5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0" fontId="18" fillId="2" borderId="14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Font="1" applyFill="1" applyBorder="1"/>
    <xf numFmtId="0" fontId="2" fillId="2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1" fillId="2" borderId="8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 wrapText="1"/>
    </xf>
    <xf numFmtId="0" fontId="16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/>
    </xf>
    <xf numFmtId="0" fontId="16" fillId="2" borderId="3" xfId="0" applyFont="1" applyFill="1" applyBorder="1" applyAlignment="1">
      <alignment vertical="top"/>
    </xf>
    <xf numFmtId="0" fontId="11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30" fillId="0" borderId="0" xfId="0" applyFont="1" applyAlignment="1">
      <alignment vertical="center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abSelected="1" view="pageBreakPreview" topLeftCell="A3" zoomScaleNormal="100" zoomScaleSheetLayoutView="100" workbookViewId="0">
      <selection activeCell="H5" sqref="H5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208" t="s">
        <v>34</v>
      </c>
      <c r="J1" s="208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71"/>
      <c r="G3" s="171"/>
      <c r="H3" s="172" t="s">
        <v>97</v>
      </c>
      <c r="I3" s="172"/>
      <c r="J3" s="172"/>
    </row>
    <row r="4" spans="1:10" ht="15.75" customHeight="1" x14ac:dyDescent="0.25">
      <c r="A4" s="1"/>
      <c r="B4" s="1"/>
      <c r="C4" s="11"/>
      <c r="D4" s="11"/>
      <c r="E4" s="11"/>
      <c r="F4" s="171"/>
      <c r="G4" s="171"/>
      <c r="H4" s="233" t="s">
        <v>98</v>
      </c>
      <c r="I4" s="233"/>
      <c r="J4" s="233"/>
    </row>
    <row r="5" spans="1:10" ht="15.75" customHeight="1" x14ac:dyDescent="0.25">
      <c r="A5" s="1"/>
      <c r="B5" s="1"/>
      <c r="C5" s="11"/>
      <c r="D5" s="11"/>
      <c r="E5" s="11"/>
      <c r="F5" s="171"/>
      <c r="G5" s="171"/>
      <c r="H5" s="236" t="s">
        <v>99</v>
      </c>
      <c r="I5" s="172"/>
      <c r="J5" s="172"/>
    </row>
    <row r="6" spans="1:10" ht="15.75" x14ac:dyDescent="0.25">
      <c r="A6" s="1"/>
      <c r="B6" s="1"/>
      <c r="C6" s="11"/>
      <c r="D6" s="11"/>
      <c r="E6" s="11"/>
      <c r="F6" s="171"/>
      <c r="G6" s="171"/>
      <c r="H6" s="170"/>
      <c r="I6" s="170"/>
      <c r="J6" s="170"/>
    </row>
    <row r="7" spans="1:10" ht="15.75" x14ac:dyDescent="0.25">
      <c r="A7" s="1"/>
      <c r="B7" s="1"/>
      <c r="C7" s="11"/>
      <c r="D7" s="11"/>
      <c r="E7" s="11"/>
      <c r="F7" s="171"/>
      <c r="G7" s="173"/>
      <c r="H7" s="173"/>
      <c r="I7" s="173"/>
      <c r="J7" s="173"/>
    </row>
    <row r="8" spans="1:10" ht="15.75" x14ac:dyDescent="0.25">
      <c r="A8" s="1"/>
      <c r="B8" s="1"/>
      <c r="C8" s="11"/>
      <c r="D8" s="11"/>
      <c r="E8" s="11"/>
      <c r="F8" s="11"/>
      <c r="G8" s="139"/>
      <c r="H8" s="139"/>
      <c r="I8" s="139"/>
      <c r="J8" s="139"/>
    </row>
    <row r="9" spans="1:10" ht="59.25" customHeight="1" x14ac:dyDescent="0.5">
      <c r="A9" s="96"/>
      <c r="B9" s="96"/>
      <c r="C9" s="216" t="s">
        <v>72</v>
      </c>
      <c r="D9" s="216"/>
      <c r="E9" s="216"/>
      <c r="F9" s="216"/>
      <c r="G9" s="216"/>
      <c r="H9" s="216"/>
      <c r="I9" s="97"/>
      <c r="J9" s="98"/>
    </row>
    <row r="10" spans="1:10" ht="15.75" customHeight="1" x14ac:dyDescent="0.5">
      <c r="A10" s="96"/>
      <c r="B10" s="96"/>
      <c r="C10" s="99"/>
      <c r="D10" s="100"/>
      <c r="E10" s="100"/>
      <c r="F10" s="100"/>
      <c r="G10" s="100"/>
      <c r="H10" s="100"/>
      <c r="I10" s="101"/>
      <c r="J10" s="101"/>
    </row>
    <row r="11" spans="1:10" ht="23.25" customHeight="1" x14ac:dyDescent="0.25">
      <c r="A11" s="216" t="s">
        <v>0</v>
      </c>
      <c r="B11" s="216"/>
      <c r="C11" s="216"/>
      <c r="D11" s="216"/>
      <c r="E11" s="216"/>
      <c r="F11" s="216"/>
      <c r="G11" s="216"/>
      <c r="H11" s="216"/>
      <c r="I11" s="216"/>
      <c r="J11" s="216"/>
    </row>
    <row r="12" spans="1:10" ht="32.25" customHeight="1" x14ac:dyDescent="0.25">
      <c r="A12" s="216" t="s">
        <v>29</v>
      </c>
      <c r="B12" s="216"/>
      <c r="C12" s="216"/>
      <c r="D12" s="216"/>
      <c r="E12" s="216"/>
      <c r="F12" s="216"/>
      <c r="G12" s="216"/>
      <c r="H12" s="216"/>
      <c r="I12" s="216"/>
      <c r="J12" s="216"/>
    </row>
    <row r="13" spans="1:10" ht="9.75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</row>
    <row r="14" spans="1:10" ht="15.75" x14ac:dyDescent="0.25">
      <c r="A14" s="209" t="s">
        <v>14</v>
      </c>
      <c r="B14" s="209" t="s">
        <v>4</v>
      </c>
      <c r="C14" s="209" t="s">
        <v>8</v>
      </c>
      <c r="D14" s="209" t="s">
        <v>65</v>
      </c>
      <c r="E14" s="209" t="s">
        <v>5</v>
      </c>
      <c r="F14" s="209" t="s">
        <v>11</v>
      </c>
      <c r="G14" s="209" t="s">
        <v>47</v>
      </c>
      <c r="H14" s="213" t="s">
        <v>26</v>
      </c>
      <c r="I14" s="214"/>
      <c r="J14" s="215"/>
    </row>
    <row r="15" spans="1:10" x14ac:dyDescent="0.25">
      <c r="A15" s="217"/>
      <c r="B15" s="217"/>
      <c r="C15" s="219"/>
      <c r="D15" s="210"/>
      <c r="E15" s="210"/>
      <c r="F15" s="210"/>
      <c r="G15" s="210"/>
      <c r="H15" s="209" t="s">
        <v>50</v>
      </c>
      <c r="I15" s="209" t="s">
        <v>81</v>
      </c>
      <c r="J15" s="209" t="s">
        <v>48</v>
      </c>
    </row>
    <row r="16" spans="1:10" ht="48" customHeight="1" x14ac:dyDescent="0.25">
      <c r="A16" s="212"/>
      <c r="B16" s="218"/>
      <c r="C16" s="218"/>
      <c r="D16" s="211"/>
      <c r="E16" s="211"/>
      <c r="F16" s="211"/>
      <c r="G16" s="212"/>
      <c r="H16" s="211"/>
      <c r="I16" s="211"/>
      <c r="J16" s="211" t="s">
        <v>7</v>
      </c>
    </row>
    <row r="17" spans="1:10" ht="15" hidden="1" customHeight="1" x14ac:dyDescent="0.25">
      <c r="A17" s="18">
        <v>1</v>
      </c>
      <c r="B17" s="19">
        <v>2</v>
      </c>
      <c r="C17" s="19">
        <v>3</v>
      </c>
      <c r="D17" s="20">
        <v>4</v>
      </c>
      <c r="E17" s="20">
        <v>5</v>
      </c>
      <c r="F17" s="20">
        <v>6</v>
      </c>
      <c r="G17" s="18">
        <v>7</v>
      </c>
      <c r="H17" s="20">
        <v>8</v>
      </c>
      <c r="I17" s="20">
        <v>9</v>
      </c>
      <c r="J17" s="20">
        <v>10</v>
      </c>
    </row>
    <row r="18" spans="1:10" ht="50.25" hidden="1" customHeight="1" x14ac:dyDescent="0.25">
      <c r="A18" s="201">
        <v>1</v>
      </c>
      <c r="B18" s="203" t="s">
        <v>3</v>
      </c>
      <c r="C18" s="21" t="s">
        <v>73</v>
      </c>
      <c r="D18" s="174" t="s">
        <v>66</v>
      </c>
      <c r="E18" s="222" t="s">
        <v>6</v>
      </c>
      <c r="F18" s="174" t="s">
        <v>87</v>
      </c>
      <c r="G18" s="23">
        <f>H18+I18+J18</f>
        <v>198455.07399999999</v>
      </c>
      <c r="H18" s="24">
        <f>H19+H21+H24+H26+H28+H30+H32+H34</f>
        <v>0</v>
      </c>
      <c r="I18" s="24">
        <f>I19+I21+I24+I26+I28+I30+I32+I34+I35</f>
        <v>105.074</v>
      </c>
      <c r="J18" s="24">
        <f>J19+J21+J24+J26+J28+J30+J32+J34+J35</f>
        <v>198350</v>
      </c>
    </row>
    <row r="19" spans="1:10" ht="42.75" hidden="1" customHeight="1" x14ac:dyDescent="0.25">
      <c r="A19" s="202"/>
      <c r="B19" s="204"/>
      <c r="C19" s="205" t="s">
        <v>36</v>
      </c>
      <c r="D19" s="220"/>
      <c r="E19" s="221"/>
      <c r="F19" s="220"/>
      <c r="G19" s="25">
        <f>H19+I19+J19</f>
        <v>0</v>
      </c>
      <c r="H19" s="25">
        <v>0</v>
      </c>
      <c r="I19" s="25">
        <v>0</v>
      </c>
      <c r="J19" s="25">
        <v>0</v>
      </c>
    </row>
    <row r="20" spans="1:10" ht="236.25" hidden="1" customHeight="1" x14ac:dyDescent="0.25">
      <c r="A20" s="202"/>
      <c r="B20" s="204"/>
      <c r="C20" s="206"/>
      <c r="D20" s="220"/>
      <c r="E20" s="221"/>
      <c r="F20" s="220"/>
      <c r="G20" s="27">
        <f>H20+I20+J20</f>
        <v>0</v>
      </c>
      <c r="H20" s="27">
        <v>0</v>
      </c>
      <c r="I20" s="27">
        <v>0</v>
      </c>
      <c r="J20" s="27">
        <v>0</v>
      </c>
    </row>
    <row r="21" spans="1:10" ht="42.75" hidden="1" customHeight="1" x14ac:dyDescent="0.25">
      <c r="A21" s="202"/>
      <c r="B21" s="204"/>
      <c r="C21" s="207" t="s">
        <v>22</v>
      </c>
      <c r="D21" s="221"/>
      <c r="E21" s="223"/>
      <c r="F21" s="220"/>
      <c r="G21" s="29">
        <f t="shared" ref="G21:G31" si="0">H21+I21+J21</f>
        <v>0</v>
      </c>
      <c r="H21" s="30">
        <v>0</v>
      </c>
      <c r="I21" s="30">
        <v>0</v>
      </c>
      <c r="J21" s="25">
        <v>0</v>
      </c>
    </row>
    <row r="22" spans="1:10" ht="48" hidden="1" customHeight="1" x14ac:dyDescent="0.25">
      <c r="A22" s="82"/>
      <c r="B22" s="108"/>
      <c r="C22" s="207"/>
      <c r="D22" s="26"/>
      <c r="E22" s="32"/>
      <c r="F22" s="220"/>
      <c r="G22" s="33">
        <f t="shared" si="0"/>
        <v>0</v>
      </c>
      <c r="H22" s="34">
        <v>0</v>
      </c>
      <c r="I22" s="34">
        <v>0</v>
      </c>
      <c r="J22" s="34">
        <v>0</v>
      </c>
    </row>
    <row r="23" spans="1:10" ht="157.5" hidden="1" customHeight="1" x14ac:dyDescent="0.25">
      <c r="A23" s="69"/>
      <c r="B23" s="40"/>
      <c r="C23" s="107"/>
      <c r="D23" s="36"/>
      <c r="E23" s="37"/>
      <c r="F23" s="220"/>
      <c r="G23" s="38"/>
      <c r="H23" s="39"/>
      <c r="I23" s="39"/>
      <c r="J23" s="39"/>
    </row>
    <row r="24" spans="1:10" ht="47.25" hidden="1" customHeight="1" x14ac:dyDescent="0.25">
      <c r="A24" s="69"/>
      <c r="B24" s="40"/>
      <c r="C24" s="206" t="s">
        <v>15</v>
      </c>
      <c r="D24" s="28"/>
      <c r="E24" s="41"/>
      <c r="F24" s="220"/>
      <c r="G24" s="27">
        <f t="shared" si="0"/>
        <v>0</v>
      </c>
      <c r="H24" s="27">
        <v>0</v>
      </c>
      <c r="I24" s="27">
        <v>0</v>
      </c>
      <c r="J24" s="27">
        <v>0</v>
      </c>
    </row>
    <row r="25" spans="1:10" ht="172.5" hidden="1" customHeight="1" x14ac:dyDescent="0.25">
      <c r="A25" s="69"/>
      <c r="B25" s="40"/>
      <c r="C25" s="206"/>
      <c r="D25" s="28"/>
      <c r="E25" s="41"/>
      <c r="F25" s="220"/>
      <c r="G25" s="27">
        <f t="shared" si="0"/>
        <v>0</v>
      </c>
      <c r="H25" s="27">
        <v>0</v>
      </c>
      <c r="I25" s="27">
        <v>0</v>
      </c>
      <c r="J25" s="27">
        <v>0</v>
      </c>
    </row>
    <row r="26" spans="1:10" ht="47.25" hidden="1" customHeight="1" x14ac:dyDescent="0.25">
      <c r="A26" s="69"/>
      <c r="B26" s="40"/>
      <c r="C26" s="205" t="s">
        <v>16</v>
      </c>
      <c r="D26" s="28"/>
      <c r="E26" s="41"/>
      <c r="F26" s="220"/>
      <c r="G26" s="30">
        <f t="shared" si="0"/>
        <v>0</v>
      </c>
      <c r="H26" s="30">
        <v>0</v>
      </c>
      <c r="I26" s="30">
        <v>0</v>
      </c>
      <c r="J26" s="25">
        <v>0</v>
      </c>
    </row>
    <row r="27" spans="1:10" ht="236.25" hidden="1" customHeight="1" x14ac:dyDescent="0.25">
      <c r="A27" s="92"/>
      <c r="B27" s="40"/>
      <c r="C27" s="206"/>
      <c r="D27" s="28"/>
      <c r="E27" s="41"/>
      <c r="F27" s="220"/>
      <c r="G27" s="45">
        <f t="shared" si="0"/>
        <v>0</v>
      </c>
      <c r="H27" s="46">
        <v>0</v>
      </c>
      <c r="I27" s="46">
        <v>0</v>
      </c>
      <c r="J27" s="34">
        <v>0</v>
      </c>
    </row>
    <row r="28" spans="1:10" ht="42.75" hidden="1" customHeight="1" x14ac:dyDescent="0.25">
      <c r="A28" s="92"/>
      <c r="B28" s="40"/>
      <c r="C28" s="47" t="s">
        <v>17</v>
      </c>
      <c r="D28" s="28"/>
      <c r="E28" s="41"/>
      <c r="F28" s="220"/>
      <c r="G28" s="25">
        <f t="shared" si="0"/>
        <v>0</v>
      </c>
      <c r="H28" s="25">
        <v>0</v>
      </c>
      <c r="I28" s="25">
        <v>0</v>
      </c>
      <c r="J28" s="25">
        <v>0</v>
      </c>
    </row>
    <row r="29" spans="1:10" ht="157.5" hidden="1" customHeight="1" x14ac:dyDescent="0.25">
      <c r="A29" s="92"/>
      <c r="B29" s="40"/>
      <c r="C29" s="48"/>
      <c r="D29" s="28"/>
      <c r="E29" s="41"/>
      <c r="F29" s="220"/>
      <c r="G29" s="34">
        <f t="shared" si="0"/>
        <v>0</v>
      </c>
      <c r="H29" s="34">
        <v>0</v>
      </c>
      <c r="I29" s="34">
        <v>0</v>
      </c>
      <c r="J29" s="34">
        <v>0</v>
      </c>
    </row>
    <row r="30" spans="1:10" ht="42.75" hidden="1" customHeight="1" x14ac:dyDescent="0.25">
      <c r="A30" s="92"/>
      <c r="B30" s="40"/>
      <c r="C30" s="225" t="s">
        <v>18</v>
      </c>
      <c r="D30" s="28"/>
      <c r="E30" s="41"/>
      <c r="F30" s="220"/>
      <c r="G30" s="45">
        <f t="shared" si="0"/>
        <v>0</v>
      </c>
      <c r="H30" s="45">
        <v>0</v>
      </c>
      <c r="I30" s="45">
        <v>0</v>
      </c>
      <c r="J30" s="27">
        <v>0</v>
      </c>
    </row>
    <row r="31" spans="1:10" ht="236.25" hidden="1" customHeight="1" x14ac:dyDescent="0.25">
      <c r="A31" s="92"/>
      <c r="B31" s="102"/>
      <c r="C31" s="226"/>
      <c r="D31" s="49"/>
      <c r="E31" s="49"/>
      <c r="F31" s="220"/>
      <c r="G31" s="46">
        <f t="shared" si="0"/>
        <v>0</v>
      </c>
      <c r="H31" s="46">
        <v>0</v>
      </c>
      <c r="I31" s="46">
        <v>0</v>
      </c>
      <c r="J31" s="34">
        <v>0</v>
      </c>
    </row>
    <row r="32" spans="1:10" ht="44.25" hidden="1" customHeight="1" x14ac:dyDescent="0.25">
      <c r="A32" s="92"/>
      <c r="B32" s="102"/>
      <c r="C32" s="206" t="s">
        <v>37</v>
      </c>
      <c r="D32" s="28"/>
      <c r="E32" s="41"/>
      <c r="F32" s="220"/>
      <c r="G32" s="27">
        <f>H32+I32+J32</f>
        <v>0</v>
      </c>
      <c r="H32" s="45">
        <v>0</v>
      </c>
      <c r="I32" s="45">
        <v>0</v>
      </c>
      <c r="J32" s="27">
        <v>0</v>
      </c>
    </row>
    <row r="33" spans="1:17" ht="165" hidden="1" customHeight="1" x14ac:dyDescent="0.25">
      <c r="A33" s="92"/>
      <c r="B33" s="102"/>
      <c r="C33" s="224"/>
      <c r="D33" s="28"/>
      <c r="E33" s="41"/>
      <c r="F33" s="220"/>
      <c r="G33" s="34">
        <f>H33+I33+J33</f>
        <v>0</v>
      </c>
      <c r="H33" s="46">
        <v>0</v>
      </c>
      <c r="I33" s="46">
        <v>0</v>
      </c>
      <c r="J33" s="34">
        <v>0</v>
      </c>
    </row>
    <row r="34" spans="1:17" ht="66.75" hidden="1" customHeight="1" x14ac:dyDescent="0.25">
      <c r="A34" s="92"/>
      <c r="B34" s="102"/>
      <c r="C34" s="50" t="s">
        <v>35</v>
      </c>
      <c r="D34" s="28"/>
      <c r="E34" s="41"/>
      <c r="F34" s="220"/>
      <c r="G34" s="27">
        <f t="shared" ref="G34:G37" si="1">H34+I34+J34</f>
        <v>0</v>
      </c>
      <c r="H34" s="27">
        <v>0</v>
      </c>
      <c r="I34" s="27">
        <v>0</v>
      </c>
      <c r="J34" s="25">
        <v>0</v>
      </c>
    </row>
    <row r="35" spans="1:17" ht="49.5" hidden="1" customHeight="1" x14ac:dyDescent="0.25">
      <c r="A35" s="92"/>
      <c r="B35" s="102"/>
      <c r="C35" s="207" t="s">
        <v>52</v>
      </c>
      <c r="D35" s="28"/>
      <c r="E35" s="44"/>
      <c r="F35" s="220"/>
      <c r="G35" s="51">
        <f t="shared" si="1"/>
        <v>198455.07399999999</v>
      </c>
      <c r="H35" s="52">
        <v>0</v>
      </c>
      <c r="I35" s="45">
        <f>I36+I37</f>
        <v>105.074</v>
      </c>
      <c r="J35" s="27">
        <f>J36+J37</f>
        <v>198350</v>
      </c>
    </row>
    <row r="36" spans="1:17" ht="169.5" hidden="1" customHeight="1" x14ac:dyDescent="0.25">
      <c r="A36" s="92"/>
      <c r="B36" s="114"/>
      <c r="C36" s="226"/>
      <c r="D36" s="28"/>
      <c r="E36" s="32"/>
      <c r="F36" s="175"/>
      <c r="G36" s="51">
        <f t="shared" si="1"/>
        <v>455.07400000000001</v>
      </c>
      <c r="H36" s="52">
        <v>0</v>
      </c>
      <c r="I36" s="45">
        <v>105.074</v>
      </c>
      <c r="J36" s="27">
        <v>350</v>
      </c>
      <c r="O36" s="15"/>
    </row>
    <row r="37" spans="1:17" ht="84" hidden="1" customHeight="1" x14ac:dyDescent="0.25">
      <c r="A37" s="92"/>
      <c r="B37" s="114"/>
      <c r="C37" s="54" t="s">
        <v>68</v>
      </c>
      <c r="D37" s="49"/>
      <c r="E37" s="110" t="s">
        <v>53</v>
      </c>
      <c r="F37" s="90" t="s">
        <v>86</v>
      </c>
      <c r="G37" s="38">
        <f t="shared" si="1"/>
        <v>198000</v>
      </c>
      <c r="H37" s="55">
        <v>0</v>
      </c>
      <c r="I37" s="56">
        <v>0</v>
      </c>
      <c r="J37" s="39">
        <v>198000</v>
      </c>
    </row>
    <row r="38" spans="1:17" ht="55.5" hidden="1" customHeight="1" x14ac:dyDescent="0.25">
      <c r="A38" s="93"/>
      <c r="B38" s="115"/>
      <c r="C38" s="21" t="s">
        <v>61</v>
      </c>
      <c r="D38" s="62" t="s">
        <v>27</v>
      </c>
      <c r="E38" s="62" t="s">
        <v>6</v>
      </c>
      <c r="F38" s="63" t="s">
        <v>25</v>
      </c>
      <c r="G38" s="24">
        <f>H38+I38+J38</f>
        <v>0</v>
      </c>
      <c r="H38" s="23">
        <f>H39+H40</f>
        <v>0</v>
      </c>
      <c r="I38" s="23">
        <f t="shared" ref="I38:J38" si="2">I39+I40</f>
        <v>0</v>
      </c>
      <c r="J38" s="23">
        <f t="shared" si="2"/>
        <v>0</v>
      </c>
    </row>
    <row r="39" spans="1:17" ht="68.25" hidden="1" customHeight="1" x14ac:dyDescent="0.25">
      <c r="A39" s="43"/>
      <c r="B39" s="53"/>
      <c r="C39" s="106" t="s">
        <v>59</v>
      </c>
      <c r="D39" s="59"/>
      <c r="E39" s="59"/>
      <c r="F39" s="28"/>
      <c r="G39" s="34">
        <f>H39+I39+J39</f>
        <v>0</v>
      </c>
      <c r="H39" s="34">
        <v>0</v>
      </c>
      <c r="I39" s="34">
        <v>0</v>
      </c>
      <c r="J39" s="34">
        <v>0</v>
      </c>
    </row>
    <row r="40" spans="1:17" ht="43.5" hidden="1" customHeight="1" x14ac:dyDescent="0.25">
      <c r="A40" s="43"/>
      <c r="B40" s="53"/>
      <c r="C40" s="54" t="s">
        <v>60</v>
      </c>
      <c r="D40" s="60"/>
      <c r="E40" s="60"/>
      <c r="F40" s="49"/>
      <c r="G40" s="39">
        <f>H40+I40+J40</f>
        <v>0</v>
      </c>
      <c r="H40" s="39">
        <v>0</v>
      </c>
      <c r="I40" s="39">
        <v>0</v>
      </c>
      <c r="J40" s="39">
        <v>0</v>
      </c>
    </row>
    <row r="41" spans="1:17" ht="55.5" hidden="1" customHeight="1" x14ac:dyDescent="0.25">
      <c r="A41" s="43"/>
      <c r="B41" s="53"/>
      <c r="C41" s="61" t="s">
        <v>62</v>
      </c>
      <c r="D41" s="62" t="s">
        <v>27</v>
      </c>
      <c r="E41" s="62" t="s">
        <v>6</v>
      </c>
      <c r="F41" s="63" t="s">
        <v>25</v>
      </c>
      <c r="G41" s="23">
        <f>H41+I41+J41</f>
        <v>0</v>
      </c>
      <c r="H41" s="23">
        <v>0</v>
      </c>
      <c r="I41" s="23">
        <v>0</v>
      </c>
      <c r="J41" s="23">
        <v>0</v>
      </c>
    </row>
    <row r="42" spans="1:17" ht="15" hidden="1" customHeight="1" x14ac:dyDescent="0.25">
      <c r="A42" s="91"/>
      <c r="B42" s="227" t="s">
        <v>2</v>
      </c>
      <c r="C42" s="228"/>
      <c r="D42" s="42"/>
      <c r="E42" s="42"/>
      <c r="F42" s="22"/>
      <c r="G42" s="24">
        <f>H42+I42+J42</f>
        <v>198455.07399999999</v>
      </c>
      <c r="H42" s="23">
        <f>H18+H38+H41</f>
        <v>0</v>
      </c>
      <c r="I42" s="23">
        <f t="shared" ref="I42:J42" si="3">I18+I38+I41</f>
        <v>105.074</v>
      </c>
      <c r="J42" s="23">
        <f t="shared" si="3"/>
        <v>198350</v>
      </c>
    </row>
    <row r="43" spans="1:17" ht="45" hidden="1" customHeight="1" x14ac:dyDescent="0.25">
      <c r="A43" s="65">
        <v>2</v>
      </c>
      <c r="B43" s="161" t="s">
        <v>83</v>
      </c>
      <c r="C43" s="66" t="s">
        <v>85</v>
      </c>
      <c r="D43" s="67" t="s">
        <v>66</v>
      </c>
      <c r="E43" s="231" t="s">
        <v>33</v>
      </c>
      <c r="F43" s="67" t="s">
        <v>25</v>
      </c>
      <c r="G43" s="24">
        <f>H43+I43+J43-4.71805</f>
        <v>37053.804599999996</v>
      </c>
      <c r="H43" s="23">
        <f>H44+H47+H48+H49</f>
        <v>406.70805000000001</v>
      </c>
      <c r="I43" s="23">
        <f>I44+I47+I48+I49</f>
        <v>2001.8146000000002</v>
      </c>
      <c r="J43" s="23">
        <f>J44</f>
        <v>34650</v>
      </c>
    </row>
    <row r="44" spans="1:17" ht="53.25" hidden="1" customHeight="1" x14ac:dyDescent="0.25">
      <c r="A44" s="164"/>
      <c r="B44" s="162"/>
      <c r="C44" s="229" t="s">
        <v>82</v>
      </c>
      <c r="D44" s="70"/>
      <c r="E44" s="232"/>
      <c r="F44" s="117"/>
      <c r="G44" s="51">
        <f t="shared" ref="G44:G63" si="4">H44+I44+J44</f>
        <v>35860.583050000001</v>
      </c>
      <c r="H44" s="27">
        <f>H45</f>
        <v>406.70805000000001</v>
      </c>
      <c r="I44" s="27">
        <f t="shared" ref="I44:J44" si="5">I45</f>
        <v>803.875</v>
      </c>
      <c r="J44" s="27">
        <f t="shared" si="5"/>
        <v>34650</v>
      </c>
      <c r="Q44" s="15"/>
    </row>
    <row r="45" spans="1:17" ht="61.5" hidden="1" customHeight="1" x14ac:dyDescent="0.25">
      <c r="A45" s="69"/>
      <c r="B45" s="162"/>
      <c r="C45" s="230"/>
      <c r="D45" s="70"/>
      <c r="E45" s="71" t="s">
        <v>95</v>
      </c>
      <c r="F45" s="143"/>
      <c r="G45" s="72">
        <f t="shared" si="4"/>
        <v>35860.583050000001</v>
      </c>
      <c r="H45" s="72">
        <f>401.99+4.71805</f>
        <v>406.70805000000001</v>
      </c>
      <c r="I45" s="25">
        <v>803.875</v>
      </c>
      <c r="J45" s="25">
        <f>35000-350</f>
        <v>34650</v>
      </c>
    </row>
    <row r="46" spans="1:17" ht="30.75" hidden="1" customHeight="1" x14ac:dyDescent="0.25">
      <c r="A46" s="69"/>
      <c r="B46" s="162"/>
      <c r="C46" s="230"/>
      <c r="D46" s="70"/>
      <c r="E46" s="163"/>
      <c r="F46" s="71" t="s">
        <v>38</v>
      </c>
      <c r="G46" s="34"/>
      <c r="H46" s="33">
        <v>4.718</v>
      </c>
      <c r="I46" s="34">
        <v>4.718</v>
      </c>
      <c r="J46" s="34">
        <v>0</v>
      </c>
    </row>
    <row r="47" spans="1:17" ht="71.25" hidden="1" customHeight="1" x14ac:dyDescent="0.25">
      <c r="A47" s="69"/>
      <c r="B47" s="162"/>
      <c r="C47" s="74" t="s">
        <v>55</v>
      </c>
      <c r="D47" s="70"/>
      <c r="E47" s="71" t="s">
        <v>6</v>
      </c>
      <c r="F47" s="67" t="s">
        <v>25</v>
      </c>
      <c r="G47" s="33">
        <f>H47+I47</f>
        <v>399.31319999999999</v>
      </c>
      <c r="H47" s="33">
        <v>0</v>
      </c>
      <c r="I47" s="34">
        <v>399.31319999999999</v>
      </c>
      <c r="J47" s="135" t="s">
        <v>92</v>
      </c>
    </row>
    <row r="48" spans="1:17" ht="71.25" hidden="1" customHeight="1" x14ac:dyDescent="0.25">
      <c r="A48" s="69"/>
      <c r="B48" s="162"/>
      <c r="C48" s="74" t="s">
        <v>56</v>
      </c>
      <c r="D48" s="70"/>
      <c r="E48" s="142"/>
      <c r="F48" s="31"/>
      <c r="G48" s="33">
        <f t="shared" ref="G48:G49" si="6">H48+I48</f>
        <v>399.31319999999999</v>
      </c>
      <c r="H48" s="33">
        <v>0</v>
      </c>
      <c r="I48" s="34">
        <v>399.31319999999999</v>
      </c>
      <c r="J48" s="34" t="s">
        <v>94</v>
      </c>
    </row>
    <row r="49" spans="1:15" ht="65.25" hidden="1" customHeight="1" x14ac:dyDescent="0.25">
      <c r="A49" s="75"/>
      <c r="B49" s="111"/>
      <c r="C49" s="150" t="s">
        <v>88</v>
      </c>
      <c r="D49" s="117"/>
      <c r="E49" s="142"/>
      <c r="F49" s="149"/>
      <c r="G49" s="33">
        <f t="shared" si="6"/>
        <v>399.31319999999999</v>
      </c>
      <c r="H49" s="33">
        <v>0</v>
      </c>
      <c r="I49" s="34">
        <v>399.31319999999999</v>
      </c>
      <c r="J49" s="34" t="s">
        <v>93</v>
      </c>
    </row>
    <row r="50" spans="1:15" ht="17.25" hidden="1" customHeight="1" x14ac:dyDescent="0.25">
      <c r="A50" s="35"/>
      <c r="B50" s="177" t="s">
        <v>2</v>
      </c>
      <c r="C50" s="184"/>
      <c r="D50" s="37"/>
      <c r="E50" s="64"/>
      <c r="F50" s="153"/>
      <c r="G50" s="24">
        <f>G43</f>
        <v>37053.804599999996</v>
      </c>
      <c r="H50" s="23">
        <f>H43</f>
        <v>406.70805000000001</v>
      </c>
      <c r="I50" s="23">
        <f>I43</f>
        <v>2001.8146000000002</v>
      </c>
      <c r="J50" s="23">
        <f>J43</f>
        <v>34650</v>
      </c>
    </row>
    <row r="51" spans="1:15" ht="56.25" hidden="1" customHeight="1" x14ac:dyDescent="0.25">
      <c r="A51" s="40">
        <v>3</v>
      </c>
      <c r="B51" s="144" t="s">
        <v>9</v>
      </c>
      <c r="C51" s="151" t="s">
        <v>31</v>
      </c>
      <c r="D51" s="59" t="s">
        <v>66</v>
      </c>
      <c r="E51" s="59" t="s">
        <v>6</v>
      </c>
      <c r="F51" s="148" t="s">
        <v>25</v>
      </c>
      <c r="G51" s="24">
        <f>H51+I51+J51</f>
        <v>5630.3050000000003</v>
      </c>
      <c r="H51" s="24">
        <f>H52</f>
        <v>0</v>
      </c>
      <c r="I51" s="24">
        <f t="shared" ref="I51:J51" si="7">I52</f>
        <v>5630.3050000000003</v>
      </c>
      <c r="J51" s="24">
        <f t="shared" si="7"/>
        <v>0</v>
      </c>
    </row>
    <row r="52" spans="1:15" ht="81.75" hidden="1" customHeight="1" x14ac:dyDescent="0.25">
      <c r="A52" s="40"/>
      <c r="B52" s="144"/>
      <c r="C52" s="74" t="s">
        <v>30</v>
      </c>
      <c r="D52" s="60"/>
      <c r="E52" s="76"/>
      <c r="F52" s="117"/>
      <c r="G52" s="38">
        <f t="shared" si="4"/>
        <v>5630.3050000000003</v>
      </c>
      <c r="H52" s="39">
        <v>0</v>
      </c>
      <c r="I52" s="39">
        <v>5630.3050000000003</v>
      </c>
      <c r="J52" s="39">
        <v>0</v>
      </c>
    </row>
    <row r="53" spans="1:15" ht="45.75" customHeight="1" x14ac:dyDescent="0.25">
      <c r="A53" s="116">
        <v>3</v>
      </c>
      <c r="B53" s="144" t="s">
        <v>9</v>
      </c>
      <c r="C53" s="131" t="s">
        <v>32</v>
      </c>
      <c r="D53" s="57" t="s">
        <v>66</v>
      </c>
      <c r="E53" s="78" t="s">
        <v>6</v>
      </c>
      <c r="F53" s="79" t="s">
        <v>25</v>
      </c>
      <c r="G53" s="80">
        <f>H53+I53+J53-7298.44908-656.55059</f>
        <v>96624.528539999999</v>
      </c>
      <c r="H53" s="81">
        <f>445.54392+269.93162+H54</f>
        <v>8670.4752100000005</v>
      </c>
      <c r="I53" s="80">
        <v>32909.053</v>
      </c>
      <c r="J53" s="80">
        <f>70000-7000</f>
        <v>63000</v>
      </c>
    </row>
    <row r="54" spans="1:15" ht="33" customHeight="1" x14ac:dyDescent="0.25">
      <c r="A54" s="40"/>
      <c r="B54" s="144"/>
      <c r="C54" s="109"/>
      <c r="D54" s="59"/>
      <c r="E54" s="83"/>
      <c r="F54" s="83" t="s">
        <v>38</v>
      </c>
      <c r="G54" s="27"/>
      <c r="H54" s="33">
        <f>7298.44908+656.55059</f>
        <v>7954.9996700000002</v>
      </c>
      <c r="I54" s="34">
        <f>7298.44908+656.55059</f>
        <v>7954.9996700000002</v>
      </c>
      <c r="J54" s="34">
        <v>0</v>
      </c>
    </row>
    <row r="55" spans="1:15" ht="51.75" hidden="1" customHeight="1" x14ac:dyDescent="0.25">
      <c r="A55" s="40"/>
      <c r="B55" s="145"/>
      <c r="C55" s="89" t="s">
        <v>84</v>
      </c>
      <c r="D55" s="63" t="s">
        <v>66</v>
      </c>
      <c r="E55" s="136" t="s">
        <v>6</v>
      </c>
      <c r="F55" s="90" t="s">
        <v>25</v>
      </c>
      <c r="G55" s="39"/>
      <c r="H55" s="51"/>
      <c r="I55" s="27"/>
      <c r="J55" s="135" t="s">
        <v>91</v>
      </c>
    </row>
    <row r="56" spans="1:15" ht="17.25" customHeight="1" x14ac:dyDescent="0.25">
      <c r="A56" s="121"/>
      <c r="B56" s="184" t="s">
        <v>2</v>
      </c>
      <c r="C56" s="184"/>
      <c r="D56" s="84"/>
      <c r="E56" s="140"/>
      <c r="F56" s="141"/>
      <c r="G56" s="23">
        <f>G51+G53</f>
        <v>102254.83353999999</v>
      </c>
      <c r="H56" s="23">
        <f>H51+H53</f>
        <v>8670.4752100000005</v>
      </c>
      <c r="I56" s="23">
        <f>I51+I53</f>
        <v>38539.358</v>
      </c>
      <c r="J56" s="23">
        <f>J51+J53</f>
        <v>63000</v>
      </c>
    </row>
    <row r="57" spans="1:15" ht="50.25" hidden="1" customHeight="1" x14ac:dyDescent="0.25">
      <c r="A57" s="119">
        <v>4</v>
      </c>
      <c r="B57" s="89" t="s">
        <v>10</v>
      </c>
      <c r="C57" s="89" t="s">
        <v>39</v>
      </c>
      <c r="D57" s="68" t="s">
        <v>66</v>
      </c>
      <c r="E57" s="137" t="s">
        <v>6</v>
      </c>
      <c r="F57" s="134" t="s">
        <v>25</v>
      </c>
      <c r="G57" s="23">
        <f>H57+I57+J57-11.22063</f>
        <v>635.21942999999999</v>
      </c>
      <c r="H57" s="23">
        <f>623.9988+H58</f>
        <v>635.21942999999999</v>
      </c>
      <c r="I57" s="23">
        <f>I58</f>
        <v>11.22063</v>
      </c>
      <c r="J57" s="23">
        <v>0</v>
      </c>
    </row>
    <row r="58" spans="1:15" ht="32.25" hidden="1" customHeight="1" x14ac:dyDescent="0.25">
      <c r="A58" s="119"/>
      <c r="B58" s="111"/>
      <c r="C58" s="111"/>
      <c r="D58" s="117"/>
      <c r="E58" s="76"/>
      <c r="F58" s="120" t="s">
        <v>38</v>
      </c>
      <c r="G58" s="34"/>
      <c r="H58" s="34">
        <v>11.22063</v>
      </c>
      <c r="I58" s="34">
        <v>11.22063</v>
      </c>
      <c r="J58" s="34">
        <v>0</v>
      </c>
    </row>
    <row r="59" spans="1:15" ht="15.75" hidden="1" x14ac:dyDescent="0.25">
      <c r="A59" s="121"/>
      <c r="B59" s="235" t="s">
        <v>2</v>
      </c>
      <c r="C59" s="184"/>
      <c r="D59" s="84"/>
      <c r="E59" s="64"/>
      <c r="F59" s="36"/>
      <c r="G59" s="112">
        <f>G57</f>
        <v>635.21942999999999</v>
      </c>
      <c r="H59" s="94">
        <f t="shared" ref="H59:J59" si="8">H57</f>
        <v>635.21942999999999</v>
      </c>
      <c r="I59" s="94">
        <f t="shared" si="8"/>
        <v>11.22063</v>
      </c>
      <c r="J59" s="94">
        <f t="shared" si="8"/>
        <v>0</v>
      </c>
    </row>
    <row r="60" spans="1:15" ht="63" hidden="1" x14ac:dyDescent="0.25">
      <c r="A60" s="77">
        <v>5</v>
      </c>
      <c r="B60" s="85" t="s">
        <v>21</v>
      </c>
      <c r="C60" s="66" t="s">
        <v>28</v>
      </c>
      <c r="D60" s="58" t="s">
        <v>66</v>
      </c>
      <c r="E60" s="58" t="s">
        <v>6</v>
      </c>
      <c r="F60" s="58" t="s">
        <v>25</v>
      </c>
      <c r="G60" s="23">
        <f>H60+I60+J60</f>
        <v>604.58399999999995</v>
      </c>
      <c r="H60" s="23">
        <f>H61+H62+H63</f>
        <v>604.58399999999995</v>
      </c>
      <c r="I60" s="23">
        <f t="shared" ref="I60:J60" si="9">I61+I62+I63</f>
        <v>0</v>
      </c>
      <c r="J60" s="23">
        <f t="shared" si="9"/>
        <v>0</v>
      </c>
    </row>
    <row r="61" spans="1:15" ht="75" hidden="1" customHeight="1" x14ac:dyDescent="0.25">
      <c r="A61" s="69"/>
      <c r="B61" s="40"/>
      <c r="C61" s="54" t="s">
        <v>19</v>
      </c>
      <c r="D61" s="28"/>
      <c r="E61" s="28"/>
      <c r="F61" s="28"/>
      <c r="G61" s="38">
        <f t="shared" si="4"/>
        <v>0</v>
      </c>
      <c r="H61" s="39">
        <v>0</v>
      </c>
      <c r="I61" s="39">
        <v>0</v>
      </c>
      <c r="J61" s="39">
        <v>0</v>
      </c>
    </row>
    <row r="62" spans="1:15" ht="78.75" hidden="1" x14ac:dyDescent="0.25">
      <c r="A62" s="69"/>
      <c r="B62" s="40"/>
      <c r="C62" s="86" t="s">
        <v>42</v>
      </c>
      <c r="D62" s="28"/>
      <c r="E62" s="28"/>
      <c r="F62" s="28"/>
      <c r="G62" s="33">
        <f t="shared" si="4"/>
        <v>0</v>
      </c>
      <c r="H62" s="34">
        <v>0</v>
      </c>
      <c r="I62" s="34">
        <v>0</v>
      </c>
      <c r="J62" s="34">
        <v>0</v>
      </c>
    </row>
    <row r="63" spans="1:15" ht="133.5" hidden="1" customHeight="1" x14ac:dyDescent="0.25">
      <c r="A63" s="75"/>
      <c r="B63" s="35"/>
      <c r="C63" s="87" t="s">
        <v>64</v>
      </c>
      <c r="D63" s="88"/>
      <c r="E63" s="88"/>
      <c r="F63" s="88"/>
      <c r="G63" s="33">
        <f t="shared" si="4"/>
        <v>604.58399999999995</v>
      </c>
      <c r="H63" s="34">
        <v>604.58399999999995</v>
      </c>
      <c r="I63" s="34">
        <v>0</v>
      </c>
      <c r="J63" s="34">
        <v>0</v>
      </c>
      <c r="O63" s="15"/>
    </row>
    <row r="64" spans="1:15" ht="15.75" hidden="1" x14ac:dyDescent="0.25">
      <c r="A64" s="65"/>
      <c r="B64" s="234" t="s">
        <v>2</v>
      </c>
      <c r="C64" s="227"/>
      <c r="D64" s="118"/>
      <c r="E64" s="42"/>
      <c r="F64" s="22"/>
      <c r="G64" s="23">
        <f>G60</f>
        <v>604.58399999999995</v>
      </c>
      <c r="H64" s="24">
        <f>H60</f>
        <v>604.58399999999995</v>
      </c>
      <c r="I64" s="24">
        <f t="shared" ref="I64:J64" si="10">I60</f>
        <v>0</v>
      </c>
      <c r="J64" s="24">
        <f t="shared" si="10"/>
        <v>0</v>
      </c>
    </row>
    <row r="65" spans="1:14" ht="49.5" hidden="1" customHeight="1" x14ac:dyDescent="0.25">
      <c r="A65" s="116" t="s">
        <v>40</v>
      </c>
      <c r="B65" s="131" t="s">
        <v>1</v>
      </c>
      <c r="C65" s="89" t="s">
        <v>75</v>
      </c>
      <c r="D65" s="57" t="s">
        <v>66</v>
      </c>
      <c r="E65" s="79" t="s">
        <v>6</v>
      </c>
      <c r="F65" s="67" t="s">
        <v>78</v>
      </c>
      <c r="G65" s="81">
        <f>H65+I65+J65</f>
        <v>4062.16</v>
      </c>
      <c r="H65" s="113">
        <f>18.16+H66</f>
        <v>18.16</v>
      </c>
      <c r="I65" s="113">
        <f>95+I66</f>
        <v>95</v>
      </c>
      <c r="J65" s="113">
        <f>99+J66</f>
        <v>3949</v>
      </c>
      <c r="N65" s="15"/>
    </row>
    <row r="66" spans="1:14" ht="209.25" hidden="1" customHeight="1" x14ac:dyDescent="0.25">
      <c r="A66" s="43"/>
      <c r="B66" s="109"/>
      <c r="C66" s="133" t="s">
        <v>79</v>
      </c>
      <c r="D66" s="60"/>
      <c r="E66" s="76"/>
      <c r="F66" s="117" t="s">
        <v>80</v>
      </c>
      <c r="G66" s="38">
        <f>H66+I66+J66</f>
        <v>3850</v>
      </c>
      <c r="H66" s="39">
        <v>0</v>
      </c>
      <c r="I66" s="39">
        <v>0</v>
      </c>
      <c r="J66" s="39">
        <v>3850</v>
      </c>
      <c r="M66" s="15"/>
      <c r="N66" s="15"/>
    </row>
    <row r="67" spans="1:14" ht="81" hidden="1" customHeight="1" x14ac:dyDescent="0.25">
      <c r="A67" s="43"/>
      <c r="B67" s="109"/>
      <c r="C67" s="129" t="s">
        <v>76</v>
      </c>
      <c r="D67" s="28" t="s">
        <v>66</v>
      </c>
      <c r="E67" s="73" t="s">
        <v>89</v>
      </c>
      <c r="F67" s="70" t="s">
        <v>25</v>
      </c>
      <c r="G67" s="94">
        <f>H67+I67+J67</f>
        <v>54.5</v>
      </c>
      <c r="H67" s="112">
        <v>0</v>
      </c>
      <c r="I67" s="112">
        <v>0</v>
      </c>
      <c r="J67" s="112">
        <v>54.5</v>
      </c>
      <c r="N67" s="15"/>
    </row>
    <row r="68" spans="1:14" ht="15.75" hidden="1" customHeight="1" x14ac:dyDescent="0.25">
      <c r="A68" s="91"/>
      <c r="B68" s="234" t="s">
        <v>2</v>
      </c>
      <c r="C68" s="184"/>
      <c r="D68" s="122"/>
      <c r="E68" s="123"/>
      <c r="F68" s="124"/>
      <c r="G68" s="24">
        <f>G65</f>
        <v>4062.16</v>
      </c>
      <c r="H68" s="112">
        <f>H65+H67</f>
        <v>18.16</v>
      </c>
      <c r="I68" s="112">
        <f t="shared" ref="I68:J68" si="11">I65+I67</f>
        <v>95</v>
      </c>
      <c r="J68" s="112">
        <f t="shared" si="11"/>
        <v>4003.5</v>
      </c>
    </row>
    <row r="69" spans="1:14" ht="36.75" hidden="1" customHeight="1" x14ac:dyDescent="0.25">
      <c r="A69" s="91" t="s">
        <v>45</v>
      </c>
      <c r="B69" s="85" t="s">
        <v>46</v>
      </c>
      <c r="C69" s="66" t="s">
        <v>58</v>
      </c>
      <c r="D69" s="185" t="s">
        <v>66</v>
      </c>
      <c r="E69" s="185" t="s">
        <v>6</v>
      </c>
      <c r="F69" s="174" t="s">
        <v>25</v>
      </c>
      <c r="G69" s="24">
        <f>H69+I69+J69</f>
        <v>20847.696</v>
      </c>
      <c r="H69" s="24">
        <f>H70+H71+H72</f>
        <v>0</v>
      </c>
      <c r="I69" s="24">
        <f t="shared" ref="I69:J69" si="12">I70+I71+I72</f>
        <v>3447.1959999999999</v>
      </c>
      <c r="J69" s="24">
        <f t="shared" si="12"/>
        <v>17400.5</v>
      </c>
    </row>
    <row r="70" spans="1:14" ht="93" hidden="1" customHeight="1" x14ac:dyDescent="0.25">
      <c r="A70" s="93"/>
      <c r="B70" s="35"/>
      <c r="C70" s="54" t="s">
        <v>69</v>
      </c>
      <c r="D70" s="186"/>
      <c r="E70" s="186"/>
      <c r="F70" s="175"/>
      <c r="G70" s="38">
        <f t="shared" ref="G70:G73" si="13">H70+I70+J70</f>
        <v>3053.6309999999999</v>
      </c>
      <c r="H70" s="38">
        <v>0</v>
      </c>
      <c r="I70" s="38">
        <v>3053.6309999999999</v>
      </c>
      <c r="J70" s="38">
        <v>0</v>
      </c>
    </row>
    <row r="71" spans="1:14" ht="81.75" hidden="1" customHeight="1" x14ac:dyDescent="0.25">
      <c r="A71" s="91"/>
      <c r="B71" s="85"/>
      <c r="C71" s="132" t="s">
        <v>71</v>
      </c>
      <c r="D71" s="58"/>
      <c r="E71" s="58"/>
      <c r="F71" s="58"/>
      <c r="G71" s="33">
        <f t="shared" si="13"/>
        <v>8346.5969999999998</v>
      </c>
      <c r="H71" s="33">
        <v>0</v>
      </c>
      <c r="I71" s="33">
        <v>196.09700000000001</v>
      </c>
      <c r="J71" s="33">
        <f>8250-99.5</f>
        <v>8150.5</v>
      </c>
    </row>
    <row r="72" spans="1:14" ht="95.25" hidden="1" customHeight="1" x14ac:dyDescent="0.25">
      <c r="A72" s="92"/>
      <c r="B72" s="40"/>
      <c r="C72" s="130" t="s">
        <v>90</v>
      </c>
      <c r="D72" s="49"/>
      <c r="E72" s="49"/>
      <c r="F72" s="49"/>
      <c r="G72" s="33">
        <f t="shared" si="13"/>
        <v>9447.4680000000008</v>
      </c>
      <c r="H72" s="33">
        <v>0</v>
      </c>
      <c r="I72" s="33">
        <v>197.46799999999999</v>
      </c>
      <c r="J72" s="33">
        <v>9250</v>
      </c>
    </row>
    <row r="73" spans="1:14" ht="63" x14ac:dyDescent="0.25">
      <c r="A73" s="91" t="s">
        <v>45</v>
      </c>
      <c r="B73" s="85" t="s">
        <v>46</v>
      </c>
      <c r="C73" s="165" t="s">
        <v>63</v>
      </c>
      <c r="D73" s="167" t="s">
        <v>66</v>
      </c>
      <c r="E73" s="59" t="s">
        <v>6</v>
      </c>
      <c r="F73" s="28" t="s">
        <v>25</v>
      </c>
      <c r="G73" s="94">
        <f t="shared" si="13"/>
        <v>17178.262999999999</v>
      </c>
      <c r="H73" s="94">
        <v>0</v>
      </c>
      <c r="I73" s="94">
        <v>1428.2629999999999</v>
      </c>
      <c r="J73" s="94">
        <f>4000+5000+6000+750</f>
        <v>15750</v>
      </c>
    </row>
    <row r="74" spans="1:14" ht="15.75" customHeight="1" x14ac:dyDescent="0.25">
      <c r="A74" s="166"/>
      <c r="B74" s="184" t="s">
        <v>2</v>
      </c>
      <c r="C74" s="184"/>
      <c r="D74" s="159"/>
      <c r="E74" s="159"/>
      <c r="F74" s="160"/>
      <c r="G74" s="24">
        <f>H74+I74+J74</f>
        <v>38025.959000000003</v>
      </c>
      <c r="H74" s="23">
        <f>H69</f>
        <v>0</v>
      </c>
      <c r="I74" s="23">
        <f>I69+I73</f>
        <v>4875.4589999999998</v>
      </c>
      <c r="J74" s="23">
        <f>J69+J73</f>
        <v>33150.5</v>
      </c>
    </row>
    <row r="75" spans="1:14" ht="42" hidden="1" customHeight="1" x14ac:dyDescent="0.25">
      <c r="A75" s="146">
        <v>8</v>
      </c>
      <c r="B75" s="40" t="s">
        <v>57</v>
      </c>
      <c r="C75" s="168" t="s">
        <v>74</v>
      </c>
      <c r="D75" s="156" t="s">
        <v>66</v>
      </c>
      <c r="E75" s="169" t="s">
        <v>6</v>
      </c>
      <c r="F75" s="156" t="s">
        <v>25</v>
      </c>
      <c r="G75" s="23">
        <f>H75+I75+J75</f>
        <v>25949.592000000001</v>
      </c>
      <c r="H75" s="24">
        <f>H76+H77+H78</f>
        <v>0</v>
      </c>
      <c r="I75" s="24">
        <f t="shared" ref="I75:J75" si="14">I76+I77+I78</f>
        <v>3349.5920000000001</v>
      </c>
      <c r="J75" s="24">
        <f t="shared" si="14"/>
        <v>22600</v>
      </c>
      <c r="N75" s="15"/>
    </row>
    <row r="76" spans="1:14" ht="47.25" hidden="1" customHeight="1" x14ac:dyDescent="0.25">
      <c r="A76" s="105"/>
      <c r="B76" s="102"/>
      <c r="C76" s="86" t="s">
        <v>70</v>
      </c>
      <c r="D76" s="102"/>
      <c r="E76" s="154"/>
      <c r="F76" s="156"/>
      <c r="G76" s="23">
        <f t="shared" ref="G76:G78" si="15">H76+I76+J76</f>
        <v>3200.1610000000001</v>
      </c>
      <c r="H76" s="33">
        <v>0</v>
      </c>
      <c r="I76" s="33">
        <v>2600.1610000000001</v>
      </c>
      <c r="J76" s="33">
        <v>600</v>
      </c>
      <c r="N76" s="15"/>
    </row>
    <row r="77" spans="1:14" ht="99" hidden="1" customHeight="1" x14ac:dyDescent="0.25">
      <c r="A77" s="105"/>
      <c r="B77" s="102"/>
      <c r="C77" s="104" t="s">
        <v>67</v>
      </c>
      <c r="D77" s="102"/>
      <c r="E77" s="154"/>
      <c r="F77" s="156"/>
      <c r="G77" s="23">
        <f t="shared" si="15"/>
        <v>15749.431</v>
      </c>
      <c r="H77" s="33">
        <v>0</v>
      </c>
      <c r="I77" s="33">
        <v>749.43100000000004</v>
      </c>
      <c r="J77" s="33">
        <v>15000</v>
      </c>
      <c r="N77" s="15"/>
    </row>
    <row r="78" spans="1:14" ht="72.75" customHeight="1" x14ac:dyDescent="0.25">
      <c r="A78" s="147">
        <v>8</v>
      </c>
      <c r="B78" s="152" t="s">
        <v>57</v>
      </c>
      <c r="C78" s="54" t="s">
        <v>96</v>
      </c>
      <c r="D78" s="158" t="s">
        <v>66</v>
      </c>
      <c r="E78" s="155" t="s">
        <v>6</v>
      </c>
      <c r="F78" s="158" t="s">
        <v>25</v>
      </c>
      <c r="G78" s="23">
        <f t="shared" si="15"/>
        <v>7000</v>
      </c>
      <c r="H78" s="33">
        <v>0</v>
      </c>
      <c r="I78" s="33">
        <v>0</v>
      </c>
      <c r="J78" s="33">
        <v>7000</v>
      </c>
      <c r="N78" s="15"/>
    </row>
    <row r="79" spans="1:14" ht="15.75" customHeight="1" x14ac:dyDescent="0.25">
      <c r="A79" s="147"/>
      <c r="B79" s="176" t="s">
        <v>2</v>
      </c>
      <c r="C79" s="177"/>
      <c r="D79" s="138"/>
      <c r="E79" s="103"/>
      <c r="F79" s="157"/>
      <c r="G79" s="94">
        <f t="shared" ref="G79" si="16">H79+I79+J79</f>
        <v>25949.592000000001</v>
      </c>
      <c r="H79" s="94">
        <f>H75</f>
        <v>0</v>
      </c>
      <c r="I79" s="94">
        <f t="shared" ref="I79:J79" si="17">I75</f>
        <v>3349.5920000000001</v>
      </c>
      <c r="J79" s="94">
        <f t="shared" si="17"/>
        <v>22600</v>
      </c>
    </row>
    <row r="80" spans="1:14" ht="21" customHeight="1" x14ac:dyDescent="0.25">
      <c r="A80" s="116"/>
      <c r="B80" s="179" t="s">
        <v>49</v>
      </c>
      <c r="C80" s="179"/>
      <c r="D80" s="179"/>
      <c r="E80" s="179"/>
      <c r="F80" s="180"/>
      <c r="G80" s="95">
        <f>H80+I80+J80</f>
        <v>415066.66492000001</v>
      </c>
      <c r="H80" s="95">
        <f>H50+H42+H56+H59+H64+H68+H69+H75</f>
        <v>10335.14669</v>
      </c>
      <c r="I80" s="95">
        <f>I50+I42+I56+I59+I64+I68+I74+I79</f>
        <v>48977.518230000001</v>
      </c>
      <c r="J80" s="95">
        <f>J50+J42+J56+J59+J64+J68+J74+J79</f>
        <v>355754</v>
      </c>
      <c r="M80" s="15"/>
    </row>
    <row r="81" spans="1:14" ht="15.75" hidden="1" x14ac:dyDescent="0.25">
      <c r="A81" s="43"/>
      <c r="B81" s="181" t="s">
        <v>12</v>
      </c>
      <c r="C81" s="182"/>
      <c r="D81" s="182"/>
      <c r="E81" s="182"/>
      <c r="F81" s="183"/>
      <c r="G81" s="33">
        <f t="shared" ref="G81:G82" si="18">H81+I81+J81</f>
        <v>0</v>
      </c>
      <c r="H81" s="33">
        <v>0</v>
      </c>
      <c r="I81" s="33">
        <v>0</v>
      </c>
      <c r="J81" s="33">
        <v>0</v>
      </c>
      <c r="L81" s="15"/>
    </row>
    <row r="82" spans="1:14" ht="15.75" hidden="1" x14ac:dyDescent="0.25">
      <c r="A82" s="43"/>
      <c r="B82" s="188" t="s">
        <v>77</v>
      </c>
      <c r="C82" s="181"/>
      <c r="D82" s="127"/>
      <c r="E82" s="127"/>
      <c r="F82" s="128"/>
      <c r="G82" s="33">
        <f t="shared" si="18"/>
        <v>3850</v>
      </c>
      <c r="H82" s="33">
        <f>H66</f>
        <v>0</v>
      </c>
      <c r="I82" s="33">
        <f t="shared" ref="I82:J82" si="19">I66</f>
        <v>0</v>
      </c>
      <c r="J82" s="33">
        <f t="shared" si="19"/>
        <v>3850</v>
      </c>
    </row>
    <row r="83" spans="1:14" ht="17.25" customHeight="1" x14ac:dyDescent="0.25">
      <c r="A83" s="146"/>
      <c r="B83" s="181" t="s">
        <v>24</v>
      </c>
      <c r="C83" s="182"/>
      <c r="D83" s="182"/>
      <c r="E83" s="182"/>
      <c r="F83" s="183"/>
      <c r="G83" s="33">
        <f>H83+I83+J83</f>
        <v>213216.66492000001</v>
      </c>
      <c r="H83" s="39">
        <f>H42+H50+H56+H59+H64+H68+H74+H79+-H81-H88</f>
        <v>10335.14669</v>
      </c>
      <c r="I83" s="39">
        <f>I42+I50+I56+I59+I64+I68+I74+I79-I81-I88-I87</f>
        <v>48977.518230000001</v>
      </c>
      <c r="J83" s="39">
        <f>J42+J50+J56+J59+J64+J68+J74+J79-J81-J88-J87-J82</f>
        <v>153904</v>
      </c>
    </row>
    <row r="84" spans="1:14" ht="16.5" hidden="1" customHeight="1" x14ac:dyDescent="0.25">
      <c r="A84" s="6"/>
      <c r="B84" s="190" t="s">
        <v>13</v>
      </c>
      <c r="C84" s="191"/>
      <c r="D84" s="191"/>
      <c r="E84" s="191"/>
      <c r="F84" s="192"/>
      <c r="G84" s="4"/>
      <c r="H84" s="9"/>
      <c r="I84" s="9"/>
      <c r="J84" s="9"/>
      <c r="M84" s="15"/>
    </row>
    <row r="85" spans="1:14" ht="28.5" hidden="1" customHeight="1" x14ac:dyDescent="0.25">
      <c r="A85" s="6"/>
      <c r="B85" s="193" t="s">
        <v>20</v>
      </c>
      <c r="C85" s="194"/>
      <c r="D85" s="194"/>
      <c r="E85" s="194"/>
      <c r="F85" s="195"/>
      <c r="G85" s="39">
        <f>H85+I85+J85</f>
        <v>0</v>
      </c>
      <c r="H85" s="39">
        <f>H20+H22+H25+H27+H29+H31+H33</f>
        <v>0</v>
      </c>
      <c r="I85" s="39">
        <f>I20+I22+I25+I27+I29+I31+I33</f>
        <v>0</v>
      </c>
      <c r="J85" s="39">
        <f>J20+J22+J25+J27+J29+J31+J33</f>
        <v>0</v>
      </c>
    </row>
    <row r="86" spans="1:14" ht="15.75" hidden="1" x14ac:dyDescent="0.25">
      <c r="A86" s="6"/>
      <c r="B86" s="12" t="s">
        <v>41</v>
      </c>
      <c r="C86" s="13"/>
      <c r="D86" s="13"/>
      <c r="E86" s="13"/>
      <c r="F86" s="14"/>
      <c r="G86" s="39">
        <v>7970.9380000000001</v>
      </c>
      <c r="H86" s="39">
        <f>H46+H54+H58</f>
        <v>7970.9382999999998</v>
      </c>
      <c r="I86" s="39">
        <f>I46+I54+I58</f>
        <v>7970.9382999999998</v>
      </c>
      <c r="J86" s="39">
        <f>J46+J54+J58</f>
        <v>0</v>
      </c>
    </row>
    <row r="87" spans="1:14" ht="19.5" hidden="1" customHeight="1" x14ac:dyDescent="0.25">
      <c r="A87" s="5"/>
      <c r="B87" s="200" t="s">
        <v>51</v>
      </c>
      <c r="C87" s="200"/>
      <c r="D87" s="200"/>
      <c r="E87" s="200"/>
      <c r="F87" s="125"/>
      <c r="G87" s="39">
        <f>H87+I87+J87</f>
        <v>198000</v>
      </c>
      <c r="H87" s="39">
        <v>0</v>
      </c>
      <c r="I87" s="39">
        <f>I37</f>
        <v>0</v>
      </c>
      <c r="J87" s="39">
        <f>J37</f>
        <v>198000</v>
      </c>
    </row>
    <row r="88" spans="1:14" ht="15" hidden="1" customHeight="1" x14ac:dyDescent="0.25">
      <c r="A88" s="6"/>
      <c r="B88" s="196" t="s">
        <v>23</v>
      </c>
      <c r="C88" s="197"/>
      <c r="D88" s="197"/>
      <c r="E88" s="197"/>
      <c r="F88" s="198"/>
      <c r="G88" s="25">
        <f>H88+I88+J88</f>
        <v>0</v>
      </c>
      <c r="H88" s="25">
        <f>H34</f>
        <v>0</v>
      </c>
      <c r="I88" s="25">
        <f t="shared" ref="I88:J88" si="20">I34</f>
        <v>0</v>
      </c>
      <c r="J88" s="25">
        <f t="shared" si="20"/>
        <v>0</v>
      </c>
    </row>
    <row r="89" spans="1:14" ht="15" hidden="1" customHeight="1" x14ac:dyDescent="0.25">
      <c r="A89" s="16"/>
      <c r="B89" s="126"/>
      <c r="C89" s="126"/>
      <c r="D89" s="126"/>
      <c r="E89" s="126"/>
      <c r="F89" s="126"/>
      <c r="G89" s="52"/>
      <c r="H89" s="52"/>
      <c r="I89" s="52"/>
      <c r="J89" s="52"/>
    </row>
    <row r="90" spans="1:14" ht="7.5" hidden="1" customHeight="1" x14ac:dyDescent="0.25">
      <c r="A90" s="16"/>
      <c r="B90" s="126"/>
      <c r="C90" s="126"/>
      <c r="D90" s="126"/>
      <c r="E90" s="126"/>
      <c r="F90" s="126"/>
      <c r="G90" s="52"/>
      <c r="H90" s="52"/>
      <c r="I90" s="52"/>
      <c r="J90" s="52"/>
    </row>
    <row r="91" spans="1:14" ht="7.5" customHeight="1" x14ac:dyDescent="0.25">
      <c r="A91" s="16"/>
      <c r="B91" s="126"/>
      <c r="C91" s="126"/>
      <c r="D91" s="126"/>
      <c r="E91" s="126"/>
      <c r="F91" s="126"/>
      <c r="G91" s="52"/>
      <c r="H91" s="52"/>
      <c r="I91" s="52"/>
      <c r="J91" s="52"/>
    </row>
    <row r="92" spans="1:14" ht="40.5" customHeight="1" x14ac:dyDescent="0.25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N92" s="15"/>
    </row>
    <row r="93" spans="1:14" ht="63" hidden="1" customHeight="1" x14ac:dyDescent="0.25">
      <c r="A93" s="16" t="s">
        <v>43</v>
      </c>
      <c r="B93" s="199" t="s">
        <v>44</v>
      </c>
      <c r="C93" s="199"/>
      <c r="D93" s="199"/>
      <c r="E93" s="199"/>
      <c r="F93" s="199"/>
      <c r="G93" s="199"/>
      <c r="H93" s="199"/>
      <c r="I93" s="199"/>
      <c r="J93" s="199"/>
    </row>
    <row r="94" spans="1:14" ht="91.5" customHeight="1" x14ac:dyDescent="0.35">
      <c r="A94" s="17"/>
      <c r="B94" s="178" t="s">
        <v>54</v>
      </c>
      <c r="C94" s="178"/>
      <c r="D94" s="178"/>
      <c r="E94" s="178"/>
      <c r="F94" s="178"/>
      <c r="G94" s="178"/>
      <c r="H94" s="17"/>
      <c r="I94" s="17"/>
      <c r="J94" s="17"/>
      <c r="K94" s="17"/>
    </row>
    <row r="95" spans="1:14" ht="21" customHeight="1" x14ac:dyDescent="0.25"/>
    <row r="96" spans="1:14" ht="23.25" customHeight="1" x14ac:dyDescent="0.35">
      <c r="A96" s="189"/>
      <c r="B96" s="189"/>
      <c r="C96" s="189"/>
      <c r="D96" s="189"/>
      <c r="E96" s="189"/>
      <c r="F96" s="189"/>
      <c r="G96" s="189"/>
      <c r="H96" s="189"/>
      <c r="I96" s="189"/>
      <c r="J96" s="189"/>
    </row>
  </sheetData>
  <mergeCells count="53">
    <mergeCell ref="F18:F36"/>
    <mergeCell ref="E43:E44"/>
    <mergeCell ref="H4:J4"/>
    <mergeCell ref="B68:C68"/>
    <mergeCell ref="B56:C56"/>
    <mergeCell ref="B59:C59"/>
    <mergeCell ref="B64:C64"/>
    <mergeCell ref="D18:D21"/>
    <mergeCell ref="B50:C50"/>
    <mergeCell ref="E18:E21"/>
    <mergeCell ref="C32:C33"/>
    <mergeCell ref="C30:C31"/>
    <mergeCell ref="B42:C42"/>
    <mergeCell ref="C44:C46"/>
    <mergeCell ref="C35:C36"/>
    <mergeCell ref="I1:J1"/>
    <mergeCell ref="F14:F16"/>
    <mergeCell ref="G14:G16"/>
    <mergeCell ref="H14:J14"/>
    <mergeCell ref="H15:H16"/>
    <mergeCell ref="I15:I16"/>
    <mergeCell ref="J15:J16"/>
    <mergeCell ref="A12:J12"/>
    <mergeCell ref="A11:J11"/>
    <mergeCell ref="C9:H9"/>
    <mergeCell ref="A14:A16"/>
    <mergeCell ref="D14:D16"/>
    <mergeCell ref="E14:E16"/>
    <mergeCell ref="B14:B16"/>
    <mergeCell ref="C14:C16"/>
    <mergeCell ref="A18:A21"/>
    <mergeCell ref="B18:B21"/>
    <mergeCell ref="C26:C27"/>
    <mergeCell ref="C24:C25"/>
    <mergeCell ref="C19:C20"/>
    <mergeCell ref="C21:C22"/>
    <mergeCell ref="A96:J96"/>
    <mergeCell ref="B84:F84"/>
    <mergeCell ref="B85:F85"/>
    <mergeCell ref="B88:F88"/>
    <mergeCell ref="B83:F83"/>
    <mergeCell ref="B93:J93"/>
    <mergeCell ref="B87:E87"/>
    <mergeCell ref="F69:F70"/>
    <mergeCell ref="B79:C79"/>
    <mergeCell ref="B94:G94"/>
    <mergeCell ref="B80:F80"/>
    <mergeCell ref="B81:F81"/>
    <mergeCell ref="B74:C74"/>
    <mergeCell ref="D69:D70"/>
    <mergeCell ref="A92:J92"/>
    <mergeCell ref="B82:C82"/>
    <mergeCell ref="E69:E70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 xml:space="preserve">&amp;C&amp;P&amp;R&amp;"Times New Roman,курсив"&amp;18Продовження додатка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2024-04-23T12:47:00Z</dcterms:modified>
</cp:coreProperties>
</file>