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301\Desktop\ПРОЄКТИ\ДССМ\ДСМС рішення 21.11.2023\"/>
    </mc:Choice>
  </mc:AlternateContent>
  <bookViews>
    <workbookView xWindow="0" yWindow="0" windowWidth="24000" windowHeight="90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Лист1!$A$1:$N$53</definedName>
  </definedNames>
  <calcPr calcId="152511"/>
</workbook>
</file>

<file path=xl/calcChain.xml><?xml version="1.0" encoding="utf-8"?>
<calcChain xmlns="http://schemas.openxmlformats.org/spreadsheetml/2006/main">
  <c r="I37" i="1" l="1"/>
  <c r="J26" i="1" l="1"/>
  <c r="K26" i="1"/>
  <c r="I26" i="1"/>
  <c r="M40" i="1" l="1"/>
  <c r="M43" i="1" s="1"/>
  <c r="L26" i="1" l="1"/>
  <c r="L47" i="1" l="1"/>
  <c r="K47" i="1"/>
  <c r="J47" i="1"/>
  <c r="M46" i="1"/>
  <c r="M47" i="1" s="1"/>
  <c r="L43" i="1" l="1"/>
  <c r="K43" i="1"/>
  <c r="J43" i="1"/>
  <c r="L39" i="1"/>
  <c r="K39" i="1"/>
  <c r="J39" i="1"/>
  <c r="L37" i="1"/>
  <c r="K37" i="1"/>
  <c r="J37" i="1"/>
  <c r="L31" i="1"/>
  <c r="K31" i="1"/>
  <c r="J31" i="1"/>
  <c r="L19" i="1"/>
  <c r="K19" i="1"/>
  <c r="J19" i="1"/>
  <c r="J49" i="1" l="1"/>
  <c r="K49" i="1"/>
  <c r="L49" i="1"/>
  <c r="M34" i="1"/>
  <c r="M15" i="1"/>
  <c r="M36" i="1" l="1"/>
  <c r="M33" i="1"/>
  <c r="M24" i="1"/>
  <c r="M30" i="1"/>
  <c r="M29" i="1"/>
  <c r="M18" i="1"/>
  <c r="M16" i="1"/>
  <c r="M17" i="1"/>
  <c r="M31" i="1" l="1"/>
  <c r="F19" i="1"/>
  <c r="H19" i="1"/>
  <c r="I19" i="1"/>
  <c r="E19" i="1"/>
  <c r="D19" i="1"/>
  <c r="I47" i="1" l="1"/>
  <c r="I43" i="1"/>
  <c r="I31" i="1"/>
  <c r="I39" i="1" l="1"/>
  <c r="I49" i="1" s="1"/>
  <c r="H47" i="1" l="1"/>
  <c r="H43" i="1"/>
  <c r="H39" i="1"/>
  <c r="H37" i="1"/>
  <c r="H31" i="1"/>
  <c r="H26" i="1"/>
  <c r="C43" i="1"/>
  <c r="F37" i="1"/>
  <c r="E37" i="1"/>
  <c r="D37" i="1"/>
  <c r="C37" i="1"/>
  <c r="F26" i="1"/>
  <c r="E26" i="1"/>
  <c r="D26" i="1"/>
  <c r="C26" i="1"/>
  <c r="C19" i="1"/>
  <c r="H49" i="1" l="1"/>
  <c r="G38" i="1"/>
  <c r="M38" i="1" s="1"/>
  <c r="M39" i="1" s="1"/>
  <c r="G35" i="1" l="1"/>
  <c r="M35" i="1" s="1"/>
  <c r="M37" i="1" s="1"/>
  <c r="G42" i="1"/>
  <c r="M42" i="1" s="1"/>
  <c r="G23" i="1"/>
  <c r="M23" i="1" s="1"/>
  <c r="M26" i="1" s="1"/>
  <c r="G13" i="1"/>
  <c r="M13" i="1" s="1"/>
  <c r="M19" i="1" l="1"/>
  <c r="G19" i="1"/>
  <c r="G26" i="1"/>
  <c r="G37" i="1"/>
  <c r="E43" i="1"/>
  <c r="G43" i="1" l="1"/>
  <c r="D43" i="1"/>
  <c r="F43" i="1"/>
  <c r="D47" i="1" l="1"/>
  <c r="E47" i="1"/>
  <c r="F47" i="1"/>
  <c r="G47" i="1"/>
  <c r="C47" i="1"/>
  <c r="D39" i="1"/>
  <c r="E39" i="1"/>
  <c r="F39" i="1"/>
  <c r="G39" i="1"/>
  <c r="C39" i="1"/>
  <c r="D31" i="1"/>
  <c r="E31" i="1"/>
  <c r="F31" i="1"/>
  <c r="G31" i="1"/>
  <c r="C31" i="1"/>
  <c r="E49" i="1" l="1"/>
  <c r="D49" i="1"/>
  <c r="G49" i="1"/>
  <c r="F49" i="1"/>
  <c r="C49" i="1"/>
  <c r="M49" i="1" l="1"/>
</calcChain>
</file>

<file path=xl/sharedStrings.xml><?xml version="1.0" encoding="utf-8"?>
<sst xmlns="http://schemas.openxmlformats.org/spreadsheetml/2006/main" count="85" uniqueCount="82">
  <si>
    <t>Перелік завдань і заходів Програми</t>
  </si>
  <si>
    <t>Назва напряму діяльності (пріоритетні завдання)</t>
  </si>
  <si>
    <t>Усього</t>
  </si>
  <si>
    <t>Очікувані результати</t>
  </si>
  <si>
    <t>Розділ 1. Заходи державної політики з питань молоді</t>
  </si>
  <si>
    <t>Усього за розділом 1</t>
  </si>
  <si>
    <t>У межах коштів, передбачених відповідною субвенцією</t>
  </si>
  <si>
    <t>Розділ 2. Заходи державної політики з питань сім'ї</t>
  </si>
  <si>
    <t>Усього за розділом 2</t>
  </si>
  <si>
    <t>Усього за розділом 3</t>
  </si>
  <si>
    <t>Розділ 4. Заходи для дітей</t>
  </si>
  <si>
    <t>Усього за розділом 4</t>
  </si>
  <si>
    <t xml:space="preserve">Розділ 5. Інші видатки
</t>
  </si>
  <si>
    <t>Усього за розділом 5</t>
  </si>
  <si>
    <t>Усього за розділом 6</t>
  </si>
  <si>
    <t>Усього за розділом 7</t>
  </si>
  <si>
    <t>Підтримка молоді, дітей та сімей</t>
  </si>
  <si>
    <t>Забезпечення змістовного дозвілля молоді</t>
  </si>
  <si>
    <t>Нагородження обдарованої молоді відзнакою Криворізького міського голови</t>
  </si>
  <si>
    <t>1.2. Підтримка обдарованої молоді</t>
  </si>
  <si>
    <t xml:space="preserve">2.2. Надання комплексної допомоги особам, які постраждали від насильства в сім’ї
</t>
  </si>
  <si>
    <t>4.3. Підтримка обдарованих дітей</t>
  </si>
  <si>
    <t xml:space="preserve">Реалізація політики щодо забезпечення рівних прав та можливостей жінок і  чоловіків, соціального та правового захисту жінок у місті
</t>
  </si>
  <si>
    <t>формування в активної молоді міста відповідальної громадської позиції</t>
  </si>
  <si>
    <t>Відзначення обдарованої молоді</t>
  </si>
  <si>
    <t>Відзначення талановитої та обдарованої молоді</t>
  </si>
  <si>
    <t xml:space="preserve">3.1.Проведення міських заходів з питань гендерної рівності, попередження торгівлі людьми 
</t>
  </si>
  <si>
    <t>Зменшення кількості випадків насильства в сім'ях</t>
  </si>
  <si>
    <t xml:space="preserve">Здійснення заходів, спрямованих на збільшення кількості дітей, забезпечених відпочинком і оздоровленням
</t>
  </si>
  <si>
    <t>Підтримка дітей пільгових категорій</t>
  </si>
  <si>
    <t>Розділ 3. Заходи, спрямовані на поліпшення становища жінок у місті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</si>
  <si>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</si>
  <si>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>4.1.1. Організація перевезення дітей у дитячі заклади оздоровлення та відпочинку</t>
  </si>
  <si>
    <t>4.2. Підтримка дітей пільгових категорій</t>
  </si>
  <si>
    <t>Відзначення обдарованих дітей</t>
  </si>
  <si>
    <t>Нагородження обдарованих дітей відзнакою Криворізького міського голови</t>
  </si>
  <si>
    <t>Проведення заходів  виконавчими комітетами  районних у місті рад</t>
  </si>
  <si>
    <t>3.2. Участь жінок міста в міжнародних, всеукраїнських, обласних, міських заходах, акціях, конкурсах (Міжнародний жіночий день,  День матері)</t>
  </si>
  <si>
    <t>1.1.2.Сприяння діяльності органів  студентського самоврядування (за рахунок коштів обласного бюджету)</t>
  </si>
  <si>
    <t xml:space="preserve">Сприяння  в  наданні   фінансово-кредитної підтримки молодим сім'ям та одиноким молодим громадянам на будівництво (реконструкцію) житла у м.Кривому Розі
</t>
  </si>
  <si>
    <t>2.2.1.Утримання Комунального закладу «Кризовий центр для жінок, постраждалих від насильства в сім’ї, «З надією в майбутнє» Криворізької міської ради»</t>
  </si>
  <si>
    <t>Орієнтовні обсяги видатків, тис. грн</t>
  </si>
  <si>
    <t>1.1.3. Фінансування проєктів-переможців конкурсу місцевого розвитку «Громадський бюджет» у відповідних роках</t>
  </si>
  <si>
    <t>Проведення заходів  виконавчими комітетами  районних у місті ради</t>
  </si>
  <si>
    <t>0,0</t>
  </si>
  <si>
    <t>1.3. Підтримка відмінників навчання закладів вищої освіти  I-IV рівнів акредитації,  учнів закладів професійної (професійно-технічної) освіти  та молодих науковців віком до 35 років</t>
  </si>
  <si>
    <t>Реалізація заходів  у межах міського конкурсу проєктів місцевого розвитку «Громадський бюджет»</t>
  </si>
  <si>
    <t>Розділ 8. Надання субвенції з бюджету Криворізької міської територіальної громади бюджетам районів у місті Кривий Ріг на виконання доручень виборців депутатами обласної ради за рахунок відповідної субвенції з обласного бюджету</t>
  </si>
  <si>
    <t>1.4. Надання субвенції з бюджету Криворізької міської територіальної громади бюджетам районів у місті на фінансування проєктів-переможців конкурсу місцевого розвитку «Громадський бюджет»</t>
  </si>
  <si>
    <t>Підтримка осіб, які постраждали від насильства в сім’ї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</si>
  <si>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</si>
  <si>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 xml:space="preserve">Соціальна підтримка дітей пільгових категорій </t>
  </si>
  <si>
    <t xml:space="preserve">Розділ 6. Утримання центрів соціальних служб </t>
  </si>
  <si>
    <t xml:space="preserve">4.1.2. Виділення путівок дітям з інвалідністю в заклади оздоровлення та відпочинку
</t>
  </si>
  <si>
    <t xml:space="preserve">Розділ 7. Надання та обслуговування  пільгового довгострокового кредиту на придбання житла </t>
  </si>
  <si>
    <t xml:space="preserve">Керуюча справами виконкому </t>
  </si>
  <si>
    <t>Олена ШОВГЕЛЯ</t>
  </si>
  <si>
    <t>Призначення іменних стипендій       ім.Г.І.Гутовського, О.М.Поля, В.Ф.Бизова, В.М.Гурова, І.М.Дерусової</t>
  </si>
  <si>
    <t>1.1.1. Проведення та участь молоді міста в міжнародних, всеукраїнських обласних, міських форумах, семінарах, акціях, конференціях, конкурсах, змаганнях, «круглих столах», нарадах та інших заходах; сприяння діяльності органів  студентського самоврядування, громадських організацій, підготовка молодіжних лідерів місцевого самоврядування; організація заходів з національно-патріотичного виховання молоді (за рахунок коштів бюджету Криворізької міської територіальної громади).</t>
  </si>
  <si>
    <t>Підтримка талановитої та обдарованої молоді, забезпечення змістовного дозвілля молоді; підвищення рівня національної свідомості молоді, формування в молоді  почуття патріотизму й духовності</t>
  </si>
  <si>
    <t>У межах коштів, передбачених відповідною субвенцією та  інші кошти, не заборонені законодавством</t>
  </si>
  <si>
    <t xml:space="preserve">Утримання Криворізького міського центру соціальних служб, у тому числі:                                                                                                                     </t>
  </si>
  <si>
    <t>поліпшення матеріально-технічної бази Криворізького міського центру соціальних служб</t>
  </si>
  <si>
    <t>У межах коштів відповідно до вимог законодавства</t>
  </si>
  <si>
    <t>Підтримка молодих сімей і молоді, збільшення кількості молодих сімей та молоді, забезпечених житлом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</si>
  <si>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2017–2026 роки</t>
  </si>
  <si>
    <t>Залучення жінок до громадської діяльності</t>
  </si>
  <si>
    <t xml:space="preserve">Забезпечення надання соціальних послуг дітям, молоді та сім'ям, які опинилися в складних життєвих обставинах і потребують сторонньої допомоги; соціальне інспектування та соціальний супровід сімей, дітей і молоді, які перебувають у складних життєвих обставинах, прийомних сімей та дитячих будинків сімейного типу; підбір кандидатів у опікуни, піклувальники,  прийомні  батьки, батьки-вихователі та їх навчання з метою підвищення їх виховного потенціалу
</t>
  </si>
  <si>
    <t>Перелік заходів Програми</t>
  </si>
  <si>
    <t>РАЗОМ  ЗА ПРОГРАМОЮ:</t>
  </si>
  <si>
    <t xml:space="preserve">                                                                  За роками:</t>
  </si>
  <si>
    <t xml:space="preserve">1.1. Створення сприятливих   умов для інтелектуального самовдосконалення та підтримка творчих ініціатив молоді, талановитої й обдарованої молоді, молодіжних громадських організацій, органів студентського самоврядування; формування в молоді почуття патріо-тизму й духовності, любові до свого народу, його історії, культурних та  історичних цінностей 
</t>
  </si>
  <si>
    <t>2.2.2.Поліпшення матеріально-технічної бази  Комунального закладу «Кризовий центр для жінок, постраждалих від насильства в сім’ї, «З надією в майбутнє» Криворізької міської ради»</t>
  </si>
  <si>
    <r>
      <t>4.1. Створення умов для забезпечення прав дітей</t>
    </r>
    <r>
      <rPr>
        <i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>на оздоровлення та відпочинок, у тому числі тих, які виховуються в сім’ях, що не спроможні або не бажають виконувати виховні функції</t>
    </r>
  </si>
  <si>
    <t>Проведення міських акцій, заходів для дітей з інвалідністю, дітей, батьки яких загинули в зоні проведення антитерористичної операції на сході України та операції об'єднаних сил у Донецькій, Луганських областях,  унаслідок військової агресії Російської Федерації проти України, дітей з багатодітних сімей та сімей, що опинилися в складних життєвих обставинах</t>
  </si>
  <si>
    <t>Продовження додатка 2</t>
  </si>
  <si>
    <t>Популяризація сімейних цінностей; підтримка талановитих творчих сімей; соціальна підтримка дітей із сімей пільгових категорій</t>
  </si>
  <si>
    <t>Висвітлення діяльності департаменту у справах сім’ї, молоді та спорту виконкому Криворізької міської ради  в засобах масової інформації  та інші послуги, пов'язані з діяльністю департаменту</t>
  </si>
  <si>
    <t>Інформування про заходи  в житті міста департаменту у справах сім’ї, молоді та спорту виконкому Криворізької міської ради, послуги  з юридичного консультування та інші послуги, пов'язані з діяльністю департаменту</t>
  </si>
  <si>
    <t xml:space="preserve">                                                     Додаток 2</t>
  </si>
  <si>
    <t xml:space="preserve">   до рішення виконкому міської ради</t>
  </si>
  <si>
    <t>04.12.2023 №1476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</si>
</sst>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i/>
      <sz val="26"/>
      <color theme="1"/>
      <name val="Times New Roman"/>
      <family val="1"/>
      <charset val="204"/>
    </font>
    <font>
      <i/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justify"/>
    </xf>
    <xf numFmtId="0" fontId="3" fillId="0" borderId="0" xfId="0" applyFont="1" applyBorder="1" applyAlignment="1">
      <alignment horizontal="justify"/>
    </xf>
    <xf numFmtId="164" fontId="2" fillId="0" borderId="0" xfId="0" applyNumberFormat="1" applyFont="1" applyBorder="1"/>
    <xf numFmtId="0" fontId="4" fillId="0" borderId="0" xfId="0" applyFont="1"/>
    <xf numFmtId="0" fontId="5" fillId="0" borderId="0" xfId="0" applyFont="1"/>
    <xf numFmtId="164" fontId="0" fillId="0" borderId="0" xfId="0" applyNumberFormat="1"/>
    <xf numFmtId="0" fontId="4" fillId="0" borderId="0" xfId="0" applyFont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164" fontId="4" fillId="0" borderId="0" xfId="0" applyNumberFormat="1" applyFont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164" fontId="10" fillId="0" borderId="3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top"/>
    </xf>
    <xf numFmtId="164" fontId="13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/>
    </xf>
    <xf numFmtId="164" fontId="10" fillId="0" borderId="4" xfId="0" applyNumberFormat="1" applyFont="1" applyBorder="1" applyAlignment="1">
      <alignment horizontal="center" vertical="top"/>
    </xf>
    <xf numFmtId="164" fontId="10" fillId="0" borderId="3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164" fontId="10" fillId="0" borderId="12" xfId="0" applyNumberFormat="1" applyFont="1" applyBorder="1" applyAlignment="1">
      <alignment horizontal="center" vertical="top"/>
    </xf>
    <xf numFmtId="164" fontId="10" fillId="0" borderId="4" xfId="0" applyNumberFormat="1" applyFont="1" applyFill="1" applyBorder="1" applyAlignment="1">
      <alignment horizontal="center" vertical="top"/>
    </xf>
    <xf numFmtId="164" fontId="10" fillId="0" borderId="8" xfId="0" applyNumberFormat="1" applyFont="1" applyBorder="1" applyAlignment="1">
      <alignment horizontal="center" vertical="top"/>
    </xf>
    <xf numFmtId="164" fontId="10" fillId="0" borderId="9" xfId="0" applyNumberFormat="1" applyFont="1" applyBorder="1" applyAlignment="1">
      <alignment horizontal="center" vertical="top"/>
    </xf>
    <xf numFmtId="164" fontId="10" fillId="0" borderId="7" xfId="0" applyNumberFormat="1" applyFont="1" applyBorder="1" applyAlignment="1">
      <alignment horizontal="center" vertical="top"/>
    </xf>
    <xf numFmtId="0" fontId="11" fillId="0" borderId="9" xfId="0" applyFont="1" applyBorder="1" applyAlignment="1">
      <alignment vertical="top" wrapText="1"/>
    </xf>
    <xf numFmtId="0" fontId="14" fillId="0" borderId="7" xfId="0" applyFont="1" applyBorder="1" applyAlignment="1">
      <alignment horizontal="left" vertical="top" wrapText="1"/>
    </xf>
    <xf numFmtId="164" fontId="10" fillId="0" borderId="0" xfId="0" applyNumberFormat="1" applyFont="1" applyBorder="1" applyAlignment="1">
      <alignment horizontal="center" vertical="top"/>
    </xf>
    <xf numFmtId="164" fontId="10" fillId="0" borderId="9" xfId="0" applyNumberFormat="1" applyFont="1" applyFill="1" applyBorder="1" applyAlignment="1">
      <alignment horizontal="center" vertical="top"/>
    </xf>
    <xf numFmtId="0" fontId="10" fillId="0" borderId="10" xfId="0" applyFont="1" applyBorder="1" applyAlignment="1">
      <alignment horizontal="left" vertical="top" wrapText="1"/>
    </xf>
    <xf numFmtId="49" fontId="10" fillId="0" borderId="10" xfId="0" applyNumberFormat="1" applyFont="1" applyBorder="1" applyAlignment="1">
      <alignment horizontal="center" vertical="top"/>
    </xf>
    <xf numFmtId="164" fontId="10" fillId="0" borderId="10" xfId="0" applyNumberFormat="1" applyFont="1" applyBorder="1" applyAlignment="1">
      <alignment horizontal="center" vertical="top"/>
    </xf>
    <xf numFmtId="164" fontId="10" fillId="0" borderId="10" xfId="0" applyNumberFormat="1" applyFont="1" applyFill="1" applyBorder="1" applyAlignment="1">
      <alignment horizontal="center" vertical="top"/>
    </xf>
    <xf numFmtId="164" fontId="10" fillId="0" borderId="5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justify" vertical="top"/>
    </xf>
    <xf numFmtId="0" fontId="14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/>
    </xf>
    <xf numFmtId="0" fontId="10" fillId="0" borderId="1" xfId="0" applyFont="1" applyBorder="1" applyAlignment="1">
      <alignment horizontal="justify"/>
    </xf>
    <xf numFmtId="164" fontId="9" fillId="0" borderId="1" xfId="0" applyNumberFormat="1" applyFont="1" applyBorder="1"/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justify"/>
    </xf>
    <xf numFmtId="164" fontId="10" fillId="0" borderId="2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3" xfId="0" applyNumberFormat="1" applyFont="1" applyBorder="1" applyAlignment="1">
      <alignment horizontal="center" vertical="top" wrapText="1"/>
    </xf>
    <xf numFmtId="164" fontId="15" fillId="0" borderId="0" xfId="0" applyNumberFormat="1" applyFont="1" applyBorder="1"/>
    <xf numFmtId="0" fontId="1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2" fillId="0" borderId="7" xfId="0" applyFont="1" applyBorder="1"/>
    <xf numFmtId="0" fontId="12" fillId="0" borderId="5" xfId="0" applyFont="1" applyBorder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view="pageBreakPreview" zoomScale="50" zoomScaleNormal="100" zoomScaleSheetLayoutView="50" workbookViewId="0">
      <selection activeCell="L4" sqref="L4"/>
    </sheetView>
  </sheetViews>
  <sheetFormatPr defaultRowHeight="15" x14ac:dyDescent="0.25"/>
  <cols>
    <col min="1" max="1" width="75.140625" customWidth="1"/>
    <col min="2" max="2" width="82.7109375" customWidth="1"/>
    <col min="3" max="3" width="12.42578125" bestFit="1" customWidth="1"/>
    <col min="4" max="4" width="14.42578125" customWidth="1"/>
    <col min="5" max="5" width="13.5703125" customWidth="1"/>
    <col min="6" max="6" width="13.7109375" customWidth="1"/>
    <col min="7" max="7" width="14.85546875" customWidth="1"/>
    <col min="8" max="8" width="13.42578125" customWidth="1"/>
    <col min="9" max="9" width="13.85546875" customWidth="1"/>
    <col min="10" max="10" width="14.7109375" customWidth="1"/>
    <col min="11" max="12" width="13.85546875" customWidth="1"/>
    <col min="13" max="13" width="15.140625" customWidth="1"/>
    <col min="14" max="14" width="62.42578125" customWidth="1"/>
  </cols>
  <sheetData>
    <row r="1" spans="1:19" ht="107.25" customHeight="1" x14ac:dyDescent="0.25">
      <c r="H1" s="87"/>
      <c r="I1" s="87"/>
      <c r="J1" s="87"/>
      <c r="K1" s="87"/>
      <c r="L1" s="87"/>
      <c r="M1" s="87"/>
      <c r="N1" s="87"/>
    </row>
    <row r="2" spans="1:19" ht="48" customHeight="1" x14ac:dyDescent="0.25">
      <c r="I2" s="87" t="s">
        <v>79</v>
      </c>
      <c r="J2" s="87"/>
      <c r="K2" s="87"/>
      <c r="L2" s="87"/>
      <c r="M2" s="87"/>
      <c r="N2" s="87"/>
      <c r="O2" s="87"/>
    </row>
    <row r="3" spans="1:19" ht="48" customHeight="1" x14ac:dyDescent="0.25">
      <c r="I3" s="81"/>
      <c r="J3" s="81"/>
      <c r="K3" s="81"/>
      <c r="L3" s="81"/>
      <c r="M3" s="87" t="s">
        <v>80</v>
      </c>
      <c r="N3" s="87"/>
      <c r="O3" s="87"/>
      <c r="P3" s="87"/>
      <c r="Q3" s="87"/>
      <c r="R3" s="87"/>
      <c r="S3" s="87"/>
    </row>
    <row r="4" spans="1:19" ht="33.75" customHeight="1" x14ac:dyDescent="0.5">
      <c r="N4" s="109" t="s">
        <v>81</v>
      </c>
    </row>
    <row r="5" spans="1:19" ht="161.25" customHeight="1" x14ac:dyDescent="0.7">
      <c r="A5" s="96" t="s">
        <v>65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9" ht="106.5" customHeight="1" x14ac:dyDescent="0.25">
      <c r="A6" s="98" t="s">
        <v>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9" ht="49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9" ht="39" customHeight="1" x14ac:dyDescent="0.25">
      <c r="A8" s="88" t="s">
        <v>1</v>
      </c>
      <c r="B8" s="88" t="s">
        <v>68</v>
      </c>
      <c r="C8" s="93" t="s">
        <v>41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88" t="s">
        <v>3</v>
      </c>
    </row>
    <row r="9" spans="1:19" ht="45" customHeight="1" x14ac:dyDescent="0.25">
      <c r="A9" s="88"/>
      <c r="B9" s="88"/>
      <c r="C9" s="106" t="s">
        <v>70</v>
      </c>
      <c r="D9" s="107"/>
      <c r="E9" s="107"/>
      <c r="F9" s="107"/>
      <c r="G9" s="107"/>
      <c r="H9" s="107"/>
      <c r="I9" s="107"/>
      <c r="J9" s="107"/>
      <c r="K9" s="107"/>
      <c r="L9" s="108"/>
      <c r="M9" s="93" t="s">
        <v>2</v>
      </c>
      <c r="N9" s="88"/>
    </row>
    <row r="10" spans="1:19" ht="33.75" customHeight="1" x14ac:dyDescent="0.25">
      <c r="A10" s="88"/>
      <c r="B10" s="88"/>
      <c r="C10" s="15">
        <v>2017</v>
      </c>
      <c r="D10" s="15">
        <v>2018</v>
      </c>
      <c r="E10" s="15">
        <v>2019</v>
      </c>
      <c r="F10" s="15">
        <v>2020</v>
      </c>
      <c r="G10" s="16">
        <v>2021</v>
      </c>
      <c r="H10" s="16">
        <v>2022</v>
      </c>
      <c r="I10" s="16">
        <v>2023</v>
      </c>
      <c r="J10" s="16">
        <v>2024</v>
      </c>
      <c r="K10" s="16">
        <v>2025</v>
      </c>
      <c r="L10" s="16">
        <v>2026</v>
      </c>
      <c r="M10" s="93"/>
      <c r="N10" s="88"/>
    </row>
    <row r="11" spans="1:19" ht="24" customHeight="1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</row>
    <row r="12" spans="1:19" ht="45" customHeight="1" x14ac:dyDescent="0.25">
      <c r="A12" s="18" t="s">
        <v>4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9" ht="258" customHeight="1" x14ac:dyDescent="0.25">
      <c r="A13" s="91" t="s">
        <v>71</v>
      </c>
      <c r="B13" s="21" t="s">
        <v>58</v>
      </c>
      <c r="C13" s="22">
        <v>79.3</v>
      </c>
      <c r="D13" s="17">
        <v>84.9</v>
      </c>
      <c r="E13" s="23">
        <v>128.6</v>
      </c>
      <c r="F13" s="23">
        <v>135.69999999999999</v>
      </c>
      <c r="G13" s="24">
        <f>213</f>
        <v>213</v>
      </c>
      <c r="H13" s="17">
        <v>146.30000000000001</v>
      </c>
      <c r="I13" s="17">
        <v>36.799999999999997</v>
      </c>
      <c r="J13" s="17">
        <v>97.5</v>
      </c>
      <c r="K13" s="17">
        <v>97.5</v>
      </c>
      <c r="L13" s="17">
        <v>97.5</v>
      </c>
      <c r="M13" s="25">
        <f>C13+D13+E13+F13+G13+H13+I13+J13+K13+L13</f>
        <v>1117.0999999999999</v>
      </c>
      <c r="N13" s="91" t="s">
        <v>59</v>
      </c>
    </row>
    <row r="14" spans="1:19" ht="99" customHeight="1" x14ac:dyDescent="0.25">
      <c r="A14" s="94"/>
      <c r="B14" s="26" t="s">
        <v>38</v>
      </c>
      <c r="C14" s="22"/>
      <c r="D14" s="17"/>
      <c r="E14" s="103" t="s">
        <v>6</v>
      </c>
      <c r="F14" s="103"/>
      <c r="G14" s="103"/>
      <c r="H14" s="103"/>
      <c r="I14" s="103"/>
      <c r="J14" s="103"/>
      <c r="K14" s="103"/>
      <c r="L14" s="103"/>
      <c r="M14" s="103"/>
      <c r="N14" s="105"/>
    </row>
    <row r="15" spans="1:19" ht="84.75" customHeight="1" x14ac:dyDescent="0.25">
      <c r="A15" s="95"/>
      <c r="B15" s="27" t="s">
        <v>42</v>
      </c>
      <c r="C15" s="28">
        <v>0</v>
      </c>
      <c r="D15" s="29">
        <v>0</v>
      </c>
      <c r="E15" s="29">
        <v>0</v>
      </c>
      <c r="F15" s="30">
        <v>195</v>
      </c>
      <c r="G15" s="29">
        <v>345.9</v>
      </c>
      <c r="H15" s="29">
        <v>179</v>
      </c>
      <c r="I15" s="29">
        <v>0</v>
      </c>
      <c r="J15" s="29">
        <v>0</v>
      </c>
      <c r="K15" s="29">
        <v>0</v>
      </c>
      <c r="L15" s="29">
        <v>0</v>
      </c>
      <c r="M15" s="25">
        <f>SUM(C15:L15)</f>
        <v>719.9</v>
      </c>
      <c r="N15" s="92"/>
      <c r="R15" s="8"/>
    </row>
    <row r="16" spans="1:19" ht="68.25" customHeight="1" x14ac:dyDescent="0.25">
      <c r="A16" s="31" t="s">
        <v>19</v>
      </c>
      <c r="B16" s="31" t="s">
        <v>18</v>
      </c>
      <c r="C16" s="23">
        <v>49.5</v>
      </c>
      <c r="D16" s="23">
        <v>51.4</v>
      </c>
      <c r="E16" s="23">
        <v>52.1</v>
      </c>
      <c r="F16" s="23">
        <v>106.9</v>
      </c>
      <c r="G16" s="23">
        <v>84.3</v>
      </c>
      <c r="H16" s="23">
        <v>84.9</v>
      </c>
      <c r="I16" s="32">
        <v>90</v>
      </c>
      <c r="J16" s="32">
        <v>167</v>
      </c>
      <c r="K16" s="32">
        <v>167</v>
      </c>
      <c r="L16" s="32">
        <v>167</v>
      </c>
      <c r="M16" s="25">
        <f>SUM(C16:L16)</f>
        <v>1020.1</v>
      </c>
      <c r="N16" s="31" t="s">
        <v>24</v>
      </c>
    </row>
    <row r="17" spans="1:17" ht="108" customHeight="1" x14ac:dyDescent="0.25">
      <c r="A17" s="21" t="s">
        <v>45</v>
      </c>
      <c r="B17" s="21" t="s">
        <v>57</v>
      </c>
      <c r="C17" s="33">
        <v>319</v>
      </c>
      <c r="D17" s="33">
        <v>390.5</v>
      </c>
      <c r="E17" s="33">
        <v>390.5</v>
      </c>
      <c r="F17" s="33">
        <v>390.5</v>
      </c>
      <c r="G17" s="33">
        <v>390.5</v>
      </c>
      <c r="H17" s="33">
        <v>656.5</v>
      </c>
      <c r="I17" s="33">
        <v>670</v>
      </c>
      <c r="J17" s="33">
        <v>910</v>
      </c>
      <c r="K17" s="33">
        <v>910</v>
      </c>
      <c r="L17" s="33">
        <v>910</v>
      </c>
      <c r="M17" s="25">
        <f>SUM(C17:L17)</f>
        <v>5937.5</v>
      </c>
      <c r="N17" s="21" t="s">
        <v>25</v>
      </c>
    </row>
    <row r="18" spans="1:17" ht="120" customHeight="1" x14ac:dyDescent="0.25">
      <c r="A18" s="31" t="s">
        <v>48</v>
      </c>
      <c r="B18" s="31" t="s">
        <v>36</v>
      </c>
      <c r="C18" s="29">
        <v>0</v>
      </c>
      <c r="D18" s="29">
        <v>0</v>
      </c>
      <c r="E18" s="29">
        <v>0</v>
      </c>
      <c r="F18" s="29">
        <v>545.70000000000005</v>
      </c>
      <c r="G18" s="29">
        <v>595.9</v>
      </c>
      <c r="H18" s="29">
        <v>1492.9</v>
      </c>
      <c r="I18" s="29">
        <v>0</v>
      </c>
      <c r="J18" s="29">
        <v>0</v>
      </c>
      <c r="K18" s="29">
        <v>0</v>
      </c>
      <c r="L18" s="29">
        <v>0</v>
      </c>
      <c r="M18" s="25">
        <f>SUM(C18:L18)</f>
        <v>2634.5</v>
      </c>
      <c r="N18" s="31" t="s">
        <v>17</v>
      </c>
    </row>
    <row r="19" spans="1:17" ht="27" customHeight="1" x14ac:dyDescent="0.25">
      <c r="A19" s="34" t="s">
        <v>5</v>
      </c>
      <c r="B19" s="34"/>
      <c r="C19" s="35">
        <f>C13+C14+C15+C16+C17+C18</f>
        <v>447.8</v>
      </c>
      <c r="D19" s="35">
        <f>D13+D14+D15+D16+D17+D18</f>
        <v>526.79999999999995</v>
      </c>
      <c r="E19" s="35">
        <f t="shared" ref="E19:M19" si="0">E13+E15+E16+E17+E18</f>
        <v>571.20000000000005</v>
      </c>
      <c r="F19" s="35">
        <f t="shared" si="0"/>
        <v>1373.8000000000002</v>
      </c>
      <c r="G19" s="35">
        <f t="shared" si="0"/>
        <v>1629.6</v>
      </c>
      <c r="H19" s="35">
        <f t="shared" si="0"/>
        <v>2559.6000000000004</v>
      </c>
      <c r="I19" s="35">
        <f t="shared" si="0"/>
        <v>796.8</v>
      </c>
      <c r="J19" s="35">
        <f t="shared" si="0"/>
        <v>1174.5</v>
      </c>
      <c r="K19" s="35">
        <f t="shared" si="0"/>
        <v>1174.5</v>
      </c>
      <c r="L19" s="35">
        <f t="shared" si="0"/>
        <v>1174.5</v>
      </c>
      <c r="M19" s="35">
        <f t="shared" si="0"/>
        <v>11429.1</v>
      </c>
      <c r="N19" s="34"/>
      <c r="Q19" s="8"/>
    </row>
    <row r="20" spans="1:17" ht="32.25" customHeight="1" x14ac:dyDescent="0.25">
      <c r="A20" s="79"/>
      <c r="B20" s="79"/>
      <c r="C20" s="79"/>
      <c r="D20" s="79"/>
      <c r="E20" s="79">
        <v>2</v>
      </c>
      <c r="F20" s="79"/>
      <c r="G20" s="79"/>
      <c r="H20" s="79"/>
      <c r="I20" s="79"/>
      <c r="J20" s="79"/>
      <c r="K20" s="79"/>
      <c r="L20" s="79"/>
      <c r="M20" s="79"/>
      <c r="N20" s="78" t="s">
        <v>75</v>
      </c>
      <c r="Q20" s="8"/>
    </row>
    <row r="21" spans="1:17" ht="27" customHeight="1" x14ac:dyDescent="0.25">
      <c r="A21" s="17">
        <v>1</v>
      </c>
      <c r="B21" s="17">
        <v>2</v>
      </c>
      <c r="C21" s="17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7">
        <v>11</v>
      </c>
      <c r="L21" s="17">
        <v>12</v>
      </c>
      <c r="M21" s="17">
        <v>13</v>
      </c>
      <c r="N21" s="17">
        <v>14</v>
      </c>
      <c r="Q21" s="8"/>
    </row>
    <row r="22" spans="1:17" ht="51.75" customHeight="1" x14ac:dyDescent="0.25">
      <c r="A22" s="36" t="s">
        <v>7</v>
      </c>
      <c r="B22" s="37"/>
      <c r="C22" s="38"/>
      <c r="D22" s="38"/>
      <c r="E22" s="38"/>
      <c r="F22" s="38"/>
      <c r="G22" s="23"/>
      <c r="H22" s="23"/>
      <c r="I22" s="23"/>
      <c r="J22" s="23"/>
      <c r="K22" s="23"/>
      <c r="L22" s="23"/>
      <c r="M22" s="23"/>
      <c r="N22" s="37"/>
    </row>
    <row r="23" spans="1:17" ht="115.5" customHeight="1" x14ac:dyDescent="0.25">
      <c r="A23" s="31" t="s">
        <v>31</v>
      </c>
      <c r="B23" s="39" t="s">
        <v>50</v>
      </c>
      <c r="C23" s="29">
        <v>103.5</v>
      </c>
      <c r="D23" s="29">
        <v>110.5</v>
      </c>
      <c r="E23" s="29">
        <v>143.5</v>
      </c>
      <c r="F23" s="29">
        <v>13630.9</v>
      </c>
      <c r="G23" s="40">
        <f>13631.4</f>
        <v>13631.4</v>
      </c>
      <c r="H23" s="29">
        <v>13691.9</v>
      </c>
      <c r="I23" s="29">
        <v>9659.6</v>
      </c>
      <c r="J23" s="29">
        <v>10457.200000000001</v>
      </c>
      <c r="K23" s="29">
        <v>10457.200000000001</v>
      </c>
      <c r="L23" s="29">
        <v>10457.200000000001</v>
      </c>
      <c r="M23" s="25">
        <f>C23+D23+E23+F23+G23+H23+I23+J23+K23+L23</f>
        <v>82342.899999999994</v>
      </c>
      <c r="N23" s="31" t="s">
        <v>76</v>
      </c>
    </row>
    <row r="24" spans="1:17" ht="76.5" customHeight="1" x14ac:dyDescent="0.25">
      <c r="A24" s="91" t="s">
        <v>20</v>
      </c>
      <c r="B24" s="41" t="s">
        <v>40</v>
      </c>
      <c r="C24" s="29">
        <v>0</v>
      </c>
      <c r="D24" s="29">
        <v>1319.5</v>
      </c>
      <c r="E24" s="29">
        <v>1461</v>
      </c>
      <c r="F24" s="29">
        <v>1580.7</v>
      </c>
      <c r="G24" s="40">
        <v>2008.2</v>
      </c>
      <c r="H24" s="29">
        <v>2460.9</v>
      </c>
      <c r="I24" s="29">
        <v>2927.7</v>
      </c>
      <c r="J24" s="29">
        <v>3000.7</v>
      </c>
      <c r="K24" s="29">
        <v>3081.3</v>
      </c>
      <c r="L24" s="29">
        <v>3293.3</v>
      </c>
      <c r="M24" s="25">
        <f>SUM(C24:L24)</f>
        <v>21133.3</v>
      </c>
      <c r="N24" s="91" t="s">
        <v>49</v>
      </c>
    </row>
    <row r="25" spans="1:17" ht="92.25" customHeight="1" x14ac:dyDescent="0.25">
      <c r="A25" s="92"/>
      <c r="B25" s="41" t="s">
        <v>72</v>
      </c>
      <c r="C25" s="29">
        <v>0</v>
      </c>
      <c r="D25" s="83">
        <v>0</v>
      </c>
      <c r="E25" s="84"/>
      <c r="F25" s="84"/>
      <c r="G25" s="89" t="s">
        <v>60</v>
      </c>
      <c r="H25" s="90"/>
      <c r="I25" s="90"/>
      <c r="J25" s="90"/>
      <c r="K25" s="90"/>
      <c r="L25" s="90"/>
      <c r="M25" s="90"/>
      <c r="N25" s="92"/>
    </row>
    <row r="26" spans="1:17" ht="24.75" customHeight="1" x14ac:dyDescent="0.25">
      <c r="A26" s="34" t="s">
        <v>8</v>
      </c>
      <c r="B26" s="42"/>
      <c r="C26" s="43">
        <f>C23+C24+C25</f>
        <v>103.5</v>
      </c>
      <c r="D26" s="43">
        <f t="shared" ref="D26:M26" si="1">D23+D24</f>
        <v>1430</v>
      </c>
      <c r="E26" s="43">
        <f t="shared" si="1"/>
        <v>1604.5</v>
      </c>
      <c r="F26" s="43">
        <f t="shared" si="1"/>
        <v>15211.6</v>
      </c>
      <c r="G26" s="43">
        <f t="shared" si="1"/>
        <v>15639.6</v>
      </c>
      <c r="H26" s="43">
        <f t="shared" si="1"/>
        <v>16152.8</v>
      </c>
      <c r="I26" s="43">
        <f t="shared" si="1"/>
        <v>12587.3</v>
      </c>
      <c r="J26" s="43">
        <f t="shared" si="1"/>
        <v>13457.900000000001</v>
      </c>
      <c r="K26" s="43">
        <f t="shared" si="1"/>
        <v>13538.5</v>
      </c>
      <c r="L26" s="43">
        <f t="shared" si="1"/>
        <v>13750.5</v>
      </c>
      <c r="M26" s="43">
        <f t="shared" si="1"/>
        <v>103476.2</v>
      </c>
      <c r="N26" s="44"/>
    </row>
    <row r="27" spans="1:17" ht="1.5" hidden="1" customHeight="1" x14ac:dyDescent="0.25">
      <c r="A27" s="104">
        <v>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1:17" ht="48" customHeight="1" x14ac:dyDescent="0.25">
      <c r="A28" s="45" t="s">
        <v>30</v>
      </c>
      <c r="B28" s="4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44"/>
    </row>
    <row r="29" spans="1:17" ht="72.75" customHeight="1" x14ac:dyDescent="0.25">
      <c r="A29" s="46" t="s">
        <v>22</v>
      </c>
      <c r="B29" s="47" t="s">
        <v>26</v>
      </c>
      <c r="C29" s="29">
        <v>4</v>
      </c>
      <c r="D29" s="29">
        <v>4</v>
      </c>
      <c r="E29" s="29">
        <v>10</v>
      </c>
      <c r="F29" s="25">
        <v>10</v>
      </c>
      <c r="G29" s="25">
        <v>10</v>
      </c>
      <c r="H29" s="25">
        <v>10</v>
      </c>
      <c r="I29" s="25">
        <v>0</v>
      </c>
      <c r="J29" s="25">
        <v>7.2</v>
      </c>
      <c r="K29" s="25">
        <v>7.2</v>
      </c>
      <c r="L29" s="25">
        <v>7.2</v>
      </c>
      <c r="M29" s="25">
        <f>C29+D29+E29+F29+G29+H29+I29+J29+K29+L29</f>
        <v>69.600000000000009</v>
      </c>
      <c r="N29" s="31" t="s">
        <v>27</v>
      </c>
    </row>
    <row r="30" spans="1:17" ht="72" customHeight="1" x14ac:dyDescent="0.25">
      <c r="A30" s="48"/>
      <c r="B30" s="47" t="s">
        <v>37</v>
      </c>
      <c r="C30" s="29">
        <v>16</v>
      </c>
      <c r="D30" s="29">
        <v>17.399999999999999</v>
      </c>
      <c r="E30" s="29">
        <v>69.5</v>
      </c>
      <c r="F30" s="25">
        <v>69.2</v>
      </c>
      <c r="G30" s="25">
        <v>74.5</v>
      </c>
      <c r="H30" s="25">
        <v>74.2</v>
      </c>
      <c r="I30" s="25">
        <v>0</v>
      </c>
      <c r="J30" s="25">
        <v>50.9</v>
      </c>
      <c r="K30" s="25">
        <v>50.9</v>
      </c>
      <c r="L30" s="25">
        <v>50.9</v>
      </c>
      <c r="M30" s="25">
        <f>C30+D30+E30+F30+G30+H30+I30+J30+K30+L30</f>
        <v>473.49999999999994</v>
      </c>
      <c r="N30" s="31" t="s">
        <v>66</v>
      </c>
    </row>
    <row r="31" spans="1:17" ht="24.75" customHeight="1" x14ac:dyDescent="0.25">
      <c r="A31" s="49" t="s">
        <v>9</v>
      </c>
      <c r="B31" s="42"/>
      <c r="C31" s="43">
        <f t="shared" ref="C31:H31" si="2">SUM(C29:C30)</f>
        <v>20</v>
      </c>
      <c r="D31" s="43">
        <f t="shared" si="2"/>
        <v>21.4</v>
      </c>
      <c r="E31" s="43">
        <f t="shared" si="2"/>
        <v>79.5</v>
      </c>
      <c r="F31" s="43">
        <f t="shared" si="2"/>
        <v>79.2</v>
      </c>
      <c r="G31" s="43">
        <f t="shared" si="2"/>
        <v>84.5</v>
      </c>
      <c r="H31" s="43">
        <f t="shared" si="2"/>
        <v>84.2</v>
      </c>
      <c r="I31" s="43">
        <f>I29+I30</f>
        <v>0</v>
      </c>
      <c r="J31" s="43">
        <f>J29+J30</f>
        <v>58.1</v>
      </c>
      <c r="K31" s="43">
        <f t="shared" ref="K31:L31" si="3">K29+K30</f>
        <v>58.1</v>
      </c>
      <c r="L31" s="43">
        <f t="shared" si="3"/>
        <v>58.1</v>
      </c>
      <c r="M31" s="43">
        <f>M29+M30</f>
        <v>543.09999999999991</v>
      </c>
      <c r="N31" s="44"/>
    </row>
    <row r="32" spans="1:17" ht="27" customHeight="1" x14ac:dyDescent="0.25">
      <c r="A32" s="50" t="s">
        <v>10</v>
      </c>
      <c r="B32" s="51"/>
      <c r="C32" s="52"/>
      <c r="D32" s="52"/>
      <c r="E32" s="52"/>
      <c r="F32" s="25"/>
      <c r="G32" s="25"/>
      <c r="H32" s="25"/>
      <c r="I32" s="25"/>
      <c r="J32" s="25"/>
      <c r="K32" s="25"/>
      <c r="L32" s="25"/>
      <c r="M32" s="25"/>
      <c r="N32" s="44"/>
    </row>
    <row r="33" spans="1:16" ht="95.25" customHeight="1" x14ac:dyDescent="0.25">
      <c r="A33" s="91" t="s">
        <v>73</v>
      </c>
      <c r="B33" s="31" t="s">
        <v>32</v>
      </c>
      <c r="C33" s="29">
        <v>156.4</v>
      </c>
      <c r="D33" s="29">
        <v>155.6</v>
      </c>
      <c r="E33" s="29">
        <v>188</v>
      </c>
      <c r="F33" s="53">
        <v>186.8</v>
      </c>
      <c r="G33" s="25">
        <v>186.8</v>
      </c>
      <c r="H33" s="25">
        <v>198.4</v>
      </c>
      <c r="I33" s="29">
        <v>96.7</v>
      </c>
      <c r="J33" s="29">
        <v>100</v>
      </c>
      <c r="K33" s="29">
        <v>100</v>
      </c>
      <c r="L33" s="29">
        <v>100</v>
      </c>
      <c r="M33" s="25">
        <f>SUM(C33:L33)</f>
        <v>1468.7</v>
      </c>
      <c r="N33" s="31" t="s">
        <v>28</v>
      </c>
    </row>
    <row r="34" spans="1:16" ht="46.5" customHeight="1" x14ac:dyDescent="0.25">
      <c r="A34" s="92"/>
      <c r="B34" s="39" t="s">
        <v>53</v>
      </c>
      <c r="C34" s="29">
        <v>70.099999999999994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5">
        <f>SUM(C34:L34)</f>
        <v>70.099999999999994</v>
      </c>
      <c r="N34" s="31" t="s">
        <v>29</v>
      </c>
    </row>
    <row r="35" spans="1:16" ht="183.75" customHeight="1" x14ac:dyDescent="0.25">
      <c r="A35" s="54" t="s">
        <v>33</v>
      </c>
      <c r="B35" s="31" t="s">
        <v>74</v>
      </c>
      <c r="C35" s="25">
        <v>4.5999999999999996</v>
      </c>
      <c r="D35" s="25">
        <v>5</v>
      </c>
      <c r="E35" s="25">
        <v>30</v>
      </c>
      <c r="F35" s="25">
        <v>30</v>
      </c>
      <c r="G35" s="24">
        <f>48</f>
        <v>48</v>
      </c>
      <c r="H35" s="25">
        <v>43</v>
      </c>
      <c r="I35" s="25">
        <v>0</v>
      </c>
      <c r="J35" s="25">
        <v>0</v>
      </c>
      <c r="K35" s="25">
        <v>0</v>
      </c>
      <c r="L35" s="25">
        <v>0</v>
      </c>
      <c r="M35" s="25">
        <f>SUM(C35:L35)</f>
        <v>160.6</v>
      </c>
      <c r="N35" s="55" t="s">
        <v>51</v>
      </c>
    </row>
    <row r="36" spans="1:16" ht="56.25" customHeight="1" x14ac:dyDescent="0.25">
      <c r="A36" s="37" t="s">
        <v>21</v>
      </c>
      <c r="B36" s="31" t="s">
        <v>35</v>
      </c>
      <c r="C36" s="25">
        <v>73.5</v>
      </c>
      <c r="D36" s="25">
        <v>78.8</v>
      </c>
      <c r="E36" s="25">
        <v>80.900000000000006</v>
      </c>
      <c r="F36" s="25">
        <v>127.1</v>
      </c>
      <c r="G36" s="25">
        <v>142.19999999999999</v>
      </c>
      <c r="H36" s="25">
        <v>144.69999999999999</v>
      </c>
      <c r="I36" s="25">
        <v>160</v>
      </c>
      <c r="J36" s="25">
        <v>281</v>
      </c>
      <c r="K36" s="25">
        <v>281</v>
      </c>
      <c r="L36" s="25">
        <v>281</v>
      </c>
      <c r="M36" s="25">
        <f>SUM(C36:L36)</f>
        <v>1650.2</v>
      </c>
      <c r="N36" s="37" t="s">
        <v>34</v>
      </c>
    </row>
    <row r="37" spans="1:16" ht="21.75" customHeight="1" x14ac:dyDescent="0.25">
      <c r="A37" s="34" t="s">
        <v>11</v>
      </c>
      <c r="B37" s="34"/>
      <c r="C37" s="43">
        <f t="shared" ref="C37:G37" si="4">C33+C34+C35+C36</f>
        <v>304.60000000000002</v>
      </c>
      <c r="D37" s="43">
        <f t="shared" si="4"/>
        <v>239.39999999999998</v>
      </c>
      <c r="E37" s="43">
        <f t="shared" si="4"/>
        <v>298.89999999999998</v>
      </c>
      <c r="F37" s="43">
        <f t="shared" si="4"/>
        <v>343.9</v>
      </c>
      <c r="G37" s="43">
        <f t="shared" si="4"/>
        <v>377</v>
      </c>
      <c r="H37" s="43">
        <f t="shared" ref="H37:I37" si="5">H33+H34+H35+H36</f>
        <v>386.1</v>
      </c>
      <c r="I37" s="43">
        <f t="shared" si="5"/>
        <v>256.7</v>
      </c>
      <c r="J37" s="43">
        <f>J33+J34+J35+J36</f>
        <v>381</v>
      </c>
      <c r="K37" s="43">
        <f t="shared" ref="K37:L37" si="6">K33+K34+K35+K36</f>
        <v>381</v>
      </c>
      <c r="L37" s="43">
        <f t="shared" si="6"/>
        <v>381</v>
      </c>
      <c r="M37" s="43">
        <f>M33+M34+M35+M36</f>
        <v>3349.6</v>
      </c>
      <c r="N37" s="34"/>
      <c r="P37" s="8"/>
    </row>
    <row r="38" spans="1:16" ht="147" customHeight="1" x14ac:dyDescent="0.25">
      <c r="A38" s="36" t="s">
        <v>12</v>
      </c>
      <c r="B38" s="54" t="s">
        <v>77</v>
      </c>
      <c r="C38" s="25">
        <v>24</v>
      </c>
      <c r="D38" s="25">
        <v>24</v>
      </c>
      <c r="E38" s="25">
        <v>24.5</v>
      </c>
      <c r="F38" s="25">
        <v>25.3</v>
      </c>
      <c r="G38" s="24">
        <f>25.3+5.9+65.4</f>
        <v>96.600000000000009</v>
      </c>
      <c r="H38" s="25">
        <v>26.9</v>
      </c>
      <c r="I38" s="25">
        <v>11.7</v>
      </c>
      <c r="J38" s="25">
        <v>123.3</v>
      </c>
      <c r="K38" s="25">
        <v>123.3</v>
      </c>
      <c r="L38" s="25">
        <v>123.3</v>
      </c>
      <c r="M38" s="25">
        <f>C38+D38+E38+F38+G38+H38+I38+J38+K38+L38</f>
        <v>602.9</v>
      </c>
      <c r="N38" s="54" t="s">
        <v>78</v>
      </c>
    </row>
    <row r="39" spans="1:16" ht="22.5" x14ac:dyDescent="0.25">
      <c r="A39" s="34" t="s">
        <v>13</v>
      </c>
      <c r="B39" s="34"/>
      <c r="C39" s="43">
        <f>C38</f>
        <v>24</v>
      </c>
      <c r="D39" s="43">
        <f t="shared" ref="D39:H39" si="7">D38</f>
        <v>24</v>
      </c>
      <c r="E39" s="43">
        <f t="shared" si="7"/>
        <v>24.5</v>
      </c>
      <c r="F39" s="43">
        <f t="shared" si="7"/>
        <v>25.3</v>
      </c>
      <c r="G39" s="43">
        <f t="shared" si="7"/>
        <v>96.600000000000009</v>
      </c>
      <c r="H39" s="43">
        <f t="shared" si="7"/>
        <v>26.9</v>
      </c>
      <c r="I39" s="43">
        <f>I38</f>
        <v>11.7</v>
      </c>
      <c r="J39" s="43">
        <f>J38</f>
        <v>123.3</v>
      </c>
      <c r="K39" s="43">
        <f t="shared" ref="K39:L39" si="8">K38</f>
        <v>123.3</v>
      </c>
      <c r="L39" s="43">
        <f t="shared" si="8"/>
        <v>123.3</v>
      </c>
      <c r="M39" s="43">
        <f>M38</f>
        <v>602.9</v>
      </c>
      <c r="N39" s="34"/>
    </row>
    <row r="40" spans="1:16" ht="46.5" customHeight="1" x14ac:dyDescent="0.25">
      <c r="A40" s="56" t="s">
        <v>52</v>
      </c>
      <c r="B40" s="57" t="s">
        <v>61</v>
      </c>
      <c r="C40" s="58">
        <v>6812.3</v>
      </c>
      <c r="D40" s="52">
        <v>8085</v>
      </c>
      <c r="E40" s="52">
        <v>8231</v>
      </c>
      <c r="F40" s="52">
        <v>9345.6</v>
      </c>
      <c r="G40" s="59">
        <v>11321.7</v>
      </c>
      <c r="H40" s="52">
        <v>12443.4</v>
      </c>
      <c r="I40" s="60">
        <v>13590.2</v>
      </c>
      <c r="J40" s="61">
        <v>15207.5</v>
      </c>
      <c r="K40" s="61">
        <v>16633.099999999999</v>
      </c>
      <c r="L40" s="61">
        <v>17766.5</v>
      </c>
      <c r="M40" s="62">
        <f>C40+D40+E40+F40+G40+H40+I40+J40+K40+L40</f>
        <v>119436.30000000002</v>
      </c>
      <c r="N40" s="100" t="s">
        <v>67</v>
      </c>
    </row>
    <row r="41" spans="1:16" ht="47.25" customHeight="1" x14ac:dyDescent="0.25">
      <c r="A41" s="63"/>
      <c r="B41" s="64" t="s">
        <v>62</v>
      </c>
      <c r="C41" s="65">
        <v>0</v>
      </c>
      <c r="D41" s="61">
        <v>0</v>
      </c>
      <c r="E41" s="61">
        <v>0</v>
      </c>
      <c r="F41" s="61">
        <v>0</v>
      </c>
      <c r="G41" s="66">
        <v>0</v>
      </c>
      <c r="H41" s="61">
        <v>0</v>
      </c>
      <c r="I41" s="83" t="s">
        <v>63</v>
      </c>
      <c r="J41" s="84"/>
      <c r="K41" s="84"/>
      <c r="L41" s="84"/>
      <c r="M41" s="85"/>
      <c r="N41" s="101"/>
    </row>
    <row r="42" spans="1:16" ht="213" customHeight="1" x14ac:dyDescent="0.25">
      <c r="A42" s="63" t="s">
        <v>46</v>
      </c>
      <c r="B42" s="67" t="s">
        <v>23</v>
      </c>
      <c r="C42" s="68" t="s">
        <v>44</v>
      </c>
      <c r="D42" s="68" t="s">
        <v>44</v>
      </c>
      <c r="E42" s="69">
        <v>141.30000000000001</v>
      </c>
      <c r="F42" s="69">
        <v>360.9</v>
      </c>
      <c r="G42" s="70">
        <f>200</f>
        <v>200</v>
      </c>
      <c r="H42" s="69">
        <v>140.80000000000001</v>
      </c>
      <c r="I42" s="69">
        <v>0</v>
      </c>
      <c r="J42" s="69">
        <v>0</v>
      </c>
      <c r="K42" s="69">
        <v>0</v>
      </c>
      <c r="L42" s="69">
        <v>0</v>
      </c>
      <c r="M42" s="71">
        <f>C42+D42+E42+F42+G42+H42+I42</f>
        <v>843</v>
      </c>
      <c r="N42" s="102"/>
    </row>
    <row r="43" spans="1:16" ht="26.25" customHeight="1" x14ac:dyDescent="0.25">
      <c r="A43" s="72" t="s">
        <v>14</v>
      </c>
      <c r="B43" s="34"/>
      <c r="C43" s="43">
        <f t="shared" ref="C43:H43" si="9">C40</f>
        <v>6812.3</v>
      </c>
      <c r="D43" s="43">
        <f t="shared" si="9"/>
        <v>8085</v>
      </c>
      <c r="E43" s="43">
        <f t="shared" si="9"/>
        <v>8231</v>
      </c>
      <c r="F43" s="43">
        <f t="shared" si="9"/>
        <v>9345.6</v>
      </c>
      <c r="G43" s="43">
        <f t="shared" si="9"/>
        <v>11321.7</v>
      </c>
      <c r="H43" s="43">
        <f t="shared" si="9"/>
        <v>12443.4</v>
      </c>
      <c r="I43" s="43">
        <f>I40+I42</f>
        <v>13590.2</v>
      </c>
      <c r="J43" s="43">
        <f>J40</f>
        <v>15207.5</v>
      </c>
      <c r="K43" s="43">
        <f>K40</f>
        <v>16633.099999999999</v>
      </c>
      <c r="L43" s="43">
        <f>L40</f>
        <v>17766.5</v>
      </c>
      <c r="M43" s="43">
        <f>M40</f>
        <v>119436.30000000002</v>
      </c>
      <c r="N43" s="73"/>
    </row>
    <row r="44" spans="1:16" ht="42.75" customHeight="1" x14ac:dyDescent="0.25">
      <c r="A44" s="80"/>
      <c r="B44" s="80"/>
      <c r="C44" s="80"/>
      <c r="D44" s="80"/>
      <c r="E44" s="80">
        <v>3</v>
      </c>
      <c r="F44" s="80"/>
      <c r="G44" s="80"/>
      <c r="H44" s="80"/>
      <c r="I44" s="80"/>
      <c r="J44" s="80"/>
      <c r="K44" s="80"/>
      <c r="L44" s="80"/>
      <c r="M44" s="80"/>
      <c r="N44" s="78" t="s">
        <v>75</v>
      </c>
    </row>
    <row r="45" spans="1:16" ht="26.25" customHeight="1" x14ac:dyDescent="0.25">
      <c r="A45" s="17">
        <v>1</v>
      </c>
      <c r="B45" s="17">
        <v>2</v>
      </c>
      <c r="C45" s="17">
        <v>3</v>
      </c>
      <c r="D45" s="17">
        <v>4</v>
      </c>
      <c r="E45" s="17">
        <v>5</v>
      </c>
      <c r="F45" s="17">
        <v>6</v>
      </c>
      <c r="G45" s="17">
        <v>7</v>
      </c>
      <c r="H45" s="17">
        <v>8</v>
      </c>
      <c r="I45" s="17">
        <v>9</v>
      </c>
      <c r="J45" s="17">
        <v>10</v>
      </c>
      <c r="K45" s="17">
        <v>11</v>
      </c>
      <c r="L45" s="17">
        <v>12</v>
      </c>
      <c r="M45" s="17">
        <v>13</v>
      </c>
      <c r="N45" s="17">
        <v>14</v>
      </c>
    </row>
    <row r="46" spans="1:16" ht="80.25" customHeight="1" x14ac:dyDescent="0.25">
      <c r="A46" s="74" t="s">
        <v>54</v>
      </c>
      <c r="B46" s="31" t="s">
        <v>39</v>
      </c>
      <c r="C46" s="29">
        <v>631.79999999999995</v>
      </c>
      <c r="D46" s="29">
        <v>832.1</v>
      </c>
      <c r="E46" s="29">
        <v>948</v>
      </c>
      <c r="F46" s="25">
        <v>942.2</v>
      </c>
      <c r="G46" s="25">
        <v>498.2</v>
      </c>
      <c r="H46" s="25">
        <v>565.5</v>
      </c>
      <c r="I46" s="25">
        <v>153.5</v>
      </c>
      <c r="J46" s="25">
        <v>151.6</v>
      </c>
      <c r="K46" s="25">
        <v>223.7</v>
      </c>
      <c r="L46" s="25">
        <v>300</v>
      </c>
      <c r="M46" s="25">
        <f>C46+D46+E46+F46+G46+H46+I46+J46+K46+L46</f>
        <v>5246.6</v>
      </c>
      <c r="N46" s="54" t="s">
        <v>64</v>
      </c>
    </row>
    <row r="47" spans="1:16" ht="23.25" x14ac:dyDescent="0.25">
      <c r="A47" s="34" t="s">
        <v>15</v>
      </c>
      <c r="B47" s="34"/>
      <c r="C47" s="43">
        <f>C46</f>
        <v>631.79999999999995</v>
      </c>
      <c r="D47" s="43">
        <f t="shared" ref="D47:G47" si="10">D46</f>
        <v>832.1</v>
      </c>
      <c r="E47" s="43">
        <f t="shared" si="10"/>
        <v>948</v>
      </c>
      <c r="F47" s="43">
        <f t="shared" si="10"/>
        <v>942.2</v>
      </c>
      <c r="G47" s="43">
        <f t="shared" si="10"/>
        <v>498.2</v>
      </c>
      <c r="H47" s="43">
        <f t="shared" ref="H47" si="11">H46</f>
        <v>565.5</v>
      </c>
      <c r="I47" s="43">
        <f>I46</f>
        <v>153.5</v>
      </c>
      <c r="J47" s="43">
        <f>J46</f>
        <v>151.6</v>
      </c>
      <c r="K47" s="43">
        <f t="shared" ref="K47:L47" si="12">K46</f>
        <v>223.7</v>
      </c>
      <c r="L47" s="43">
        <f t="shared" si="12"/>
        <v>300</v>
      </c>
      <c r="M47" s="43">
        <f>M46</f>
        <v>5246.6</v>
      </c>
      <c r="N47" s="37"/>
    </row>
    <row r="48" spans="1:16" ht="145.5" customHeight="1" x14ac:dyDescent="0.25">
      <c r="A48" s="36" t="s">
        <v>47</v>
      </c>
      <c r="B48" s="31" t="s">
        <v>43</v>
      </c>
      <c r="C48" s="43">
        <v>0</v>
      </c>
      <c r="D48" s="89" t="s">
        <v>6</v>
      </c>
      <c r="E48" s="90"/>
      <c r="F48" s="90"/>
      <c r="G48" s="90"/>
      <c r="H48" s="90"/>
      <c r="I48" s="90"/>
      <c r="J48" s="90"/>
      <c r="K48" s="90"/>
      <c r="L48" s="90"/>
      <c r="M48" s="99"/>
      <c r="N48" s="54" t="s">
        <v>16</v>
      </c>
    </row>
    <row r="49" spans="1:17" ht="23.25" x14ac:dyDescent="0.35">
      <c r="A49" s="75" t="s">
        <v>69</v>
      </c>
      <c r="B49" s="76"/>
      <c r="C49" s="77">
        <f t="shared" ref="C49:L49" si="13">C19+C26+C31+C37+C39+C43+C47</f>
        <v>8344</v>
      </c>
      <c r="D49" s="77">
        <f t="shared" si="13"/>
        <v>11158.7</v>
      </c>
      <c r="E49" s="77">
        <f t="shared" si="13"/>
        <v>11757.6</v>
      </c>
      <c r="F49" s="77">
        <f t="shared" si="13"/>
        <v>27321.600000000002</v>
      </c>
      <c r="G49" s="77">
        <f t="shared" si="13"/>
        <v>29647.200000000001</v>
      </c>
      <c r="H49" s="77">
        <f t="shared" si="13"/>
        <v>32218.5</v>
      </c>
      <c r="I49" s="77">
        <f t="shared" si="13"/>
        <v>27396.2</v>
      </c>
      <c r="J49" s="77">
        <f t="shared" si="13"/>
        <v>30553.9</v>
      </c>
      <c r="K49" s="77">
        <f t="shared" si="13"/>
        <v>32132.2</v>
      </c>
      <c r="L49" s="77">
        <f t="shared" si="13"/>
        <v>33553.9</v>
      </c>
      <c r="M49" s="77">
        <f>C49+D49+E49+F49+G49+H49+I49+J49+K49+L49</f>
        <v>244083.80000000002</v>
      </c>
      <c r="N49" s="76"/>
      <c r="Q49" s="8"/>
    </row>
    <row r="50" spans="1:17" ht="20.25" x14ac:dyDescent="0.3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3"/>
    </row>
    <row r="51" spans="1:17" ht="27.75" customHeight="1" x14ac:dyDescent="0.25">
      <c r="A51" s="3"/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4"/>
    </row>
    <row r="52" spans="1:17" ht="97.5" customHeight="1" x14ac:dyDescent="0.6">
      <c r="A52" s="82" t="s">
        <v>55</v>
      </c>
      <c r="B52" s="82"/>
      <c r="C52" s="82"/>
      <c r="D52" s="82"/>
      <c r="E52" s="82"/>
      <c r="F52" s="86" t="s">
        <v>56</v>
      </c>
      <c r="G52" s="86"/>
      <c r="H52" s="86"/>
      <c r="I52" s="86"/>
      <c r="J52" s="86"/>
      <c r="K52" s="86"/>
      <c r="L52" s="86"/>
      <c r="M52" s="5"/>
      <c r="N52" s="4"/>
    </row>
    <row r="53" spans="1:17" ht="39" customHeight="1" x14ac:dyDescent="0.25">
      <c r="A53" s="3"/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4"/>
    </row>
    <row r="54" spans="1:17" ht="20.25" x14ac:dyDescent="0.3">
      <c r="A54" s="9"/>
      <c r="B54" s="9"/>
      <c r="C54" s="10"/>
      <c r="H54" s="11"/>
      <c r="I54" s="11"/>
      <c r="J54" s="11"/>
      <c r="K54" s="11"/>
      <c r="L54" s="11"/>
      <c r="M54" s="11"/>
      <c r="N54" s="11"/>
    </row>
    <row r="55" spans="1:1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7" ht="21" x14ac:dyDescent="0.35">
      <c r="A57" s="6"/>
      <c r="B57" s="7"/>
      <c r="C57" s="7"/>
      <c r="D57" s="6"/>
      <c r="E57" s="6"/>
      <c r="F57" s="6"/>
      <c r="G57" s="6"/>
      <c r="H57" s="6"/>
      <c r="I57" s="6"/>
      <c r="J57" s="6"/>
      <c r="K57" s="6"/>
      <c r="L57" s="6"/>
    </row>
    <row r="58" spans="1:17" ht="20.25" x14ac:dyDescent="0.3">
      <c r="A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25">
    <mergeCell ref="I2:O2"/>
    <mergeCell ref="D48:M48"/>
    <mergeCell ref="N40:N42"/>
    <mergeCell ref="A33:A34"/>
    <mergeCell ref="M9:M10"/>
    <mergeCell ref="E14:M14"/>
    <mergeCell ref="A27:N27"/>
    <mergeCell ref="N13:N15"/>
    <mergeCell ref="C9:L9"/>
    <mergeCell ref="A52:E52"/>
    <mergeCell ref="I41:M41"/>
    <mergeCell ref="F52:L52"/>
    <mergeCell ref="H1:N1"/>
    <mergeCell ref="M3:S3"/>
    <mergeCell ref="N8:N10"/>
    <mergeCell ref="D25:F25"/>
    <mergeCell ref="G25:M25"/>
    <mergeCell ref="A24:A25"/>
    <mergeCell ref="N24:N25"/>
    <mergeCell ref="A8:A10"/>
    <mergeCell ref="B8:B10"/>
    <mergeCell ref="C8:M8"/>
    <mergeCell ref="A13:A15"/>
    <mergeCell ref="A5:N5"/>
    <mergeCell ref="A6:N6"/>
  </mergeCells>
  <pageMargins left="0.59055118110236227" right="0.19685039370078741" top="0.39370078740157483" bottom="0.39370078740157483" header="0" footer="0"/>
  <pageSetup paperSize="9" scale="35" orientation="landscape" r:id="rId1"/>
  <rowBreaks count="2" manualBreakCount="2">
    <brk id="19" max="13" man="1"/>
    <brk id="4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org301</cp:lastModifiedBy>
  <cp:lastPrinted>2023-11-17T10:06:19Z</cp:lastPrinted>
  <dcterms:created xsi:type="dcterms:W3CDTF">2019-11-18T08:38:34Z</dcterms:created>
  <dcterms:modified xsi:type="dcterms:W3CDTF">2023-12-06T12:14:37Z</dcterms:modified>
</cp:coreProperties>
</file>