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55"/>
  </bookViews>
  <sheets>
    <sheet name="Лист1" sheetId="3" r:id="rId1"/>
  </sheets>
  <definedNames>
    <definedName name="_xlnm.Print_Titles" localSheetId="0">Лист1!$17:$17</definedName>
    <definedName name="_xlnm.Print_Area" localSheetId="0">Лист1!$A$1:$J$84</definedName>
  </definedNames>
  <calcPr calcId="152511"/>
</workbook>
</file>

<file path=xl/calcChain.xml><?xml version="1.0" encoding="utf-8"?>
<calcChain xmlns="http://schemas.openxmlformats.org/spreadsheetml/2006/main">
  <c r="I66" i="3" l="1"/>
  <c r="G48" i="3" l="1"/>
  <c r="G49" i="3"/>
  <c r="G50" i="3"/>
  <c r="I67" i="3" l="1"/>
  <c r="J67" i="3"/>
  <c r="H67" i="3"/>
  <c r="G69" i="3"/>
  <c r="I71" i="3" l="1"/>
  <c r="I73" i="3" s="1"/>
  <c r="J71" i="3"/>
  <c r="J73" i="3" s="1"/>
  <c r="H71" i="3"/>
  <c r="H73" i="3" s="1"/>
  <c r="G72" i="3"/>
  <c r="G73" i="3" l="1"/>
  <c r="G71" i="3"/>
  <c r="I35" i="3"/>
  <c r="I18" i="3" s="1"/>
  <c r="G40" i="3"/>
  <c r="G38" i="3"/>
  <c r="G39" i="3"/>
  <c r="J80" i="3" l="1"/>
  <c r="I80" i="3"/>
  <c r="G41" i="3"/>
  <c r="G80" i="3" l="1"/>
  <c r="G68" i="3"/>
  <c r="J70" i="3" l="1"/>
  <c r="H70" i="3"/>
  <c r="I70" i="3"/>
  <c r="G67" i="3"/>
  <c r="G70" i="3" s="1"/>
  <c r="G35" i="3" l="1"/>
  <c r="J57" i="3" l="1"/>
  <c r="I57" i="3"/>
  <c r="J45" i="3" l="1"/>
  <c r="J79" i="3" l="1"/>
  <c r="J54" i="3"/>
  <c r="J62" i="3" l="1"/>
  <c r="J61" i="3"/>
  <c r="I55" i="3"/>
  <c r="I79" i="3" s="1"/>
  <c r="I54" i="3"/>
  <c r="J37" i="3"/>
  <c r="G37" i="3" s="1"/>
  <c r="H57" i="3" l="1"/>
  <c r="G57" i="3" s="1"/>
  <c r="H55" i="3"/>
  <c r="H54" i="3" s="1"/>
  <c r="G54" i="3" s="1"/>
  <c r="H45" i="3" l="1"/>
  <c r="J66" i="3" l="1"/>
  <c r="H66" i="3"/>
  <c r="H79" i="3"/>
  <c r="I60" i="3"/>
  <c r="I64" i="3" s="1"/>
  <c r="J60" i="3"/>
  <c r="J64" i="3" s="1"/>
  <c r="H60" i="3"/>
  <c r="H64" i="3" s="1"/>
  <c r="H59" i="3"/>
  <c r="I59" i="3"/>
  <c r="J59" i="3"/>
  <c r="H44" i="3" l="1"/>
  <c r="H43" i="3" s="1"/>
  <c r="H18" i="3"/>
  <c r="J34" i="3" l="1"/>
  <c r="J18" i="3" s="1"/>
  <c r="J81" i="3" l="1"/>
  <c r="I81" i="3"/>
  <c r="H81" i="3"/>
  <c r="J78" i="3"/>
  <c r="I78" i="3"/>
  <c r="H78" i="3"/>
  <c r="G65" i="3"/>
  <c r="G66" i="3" s="1"/>
  <c r="G63" i="3"/>
  <c r="G62" i="3"/>
  <c r="G61" i="3"/>
  <c r="G59" i="3"/>
  <c r="G53" i="3"/>
  <c r="J52" i="3"/>
  <c r="J56" i="3" s="1"/>
  <c r="I52" i="3"/>
  <c r="I56" i="3" s="1"/>
  <c r="G47" i="3"/>
  <c r="G45" i="3"/>
  <c r="J44" i="3"/>
  <c r="I44" i="3"/>
  <c r="I43" i="3" s="1"/>
  <c r="J36" i="3"/>
  <c r="I36" i="3"/>
  <c r="H36" i="3"/>
  <c r="G34" i="3"/>
  <c r="G33" i="3"/>
  <c r="G32" i="3"/>
  <c r="G31" i="3"/>
  <c r="G30" i="3"/>
  <c r="G29" i="3"/>
  <c r="G28" i="3"/>
  <c r="G27" i="3"/>
  <c r="G26" i="3"/>
  <c r="G25" i="3"/>
  <c r="G24" i="3"/>
  <c r="G22" i="3"/>
  <c r="G21" i="3"/>
  <c r="G20" i="3"/>
  <c r="G19" i="3"/>
  <c r="J43" i="3" l="1"/>
  <c r="J51" i="3" s="1"/>
  <c r="G36" i="3"/>
  <c r="H51" i="3"/>
  <c r="G44" i="3"/>
  <c r="G78" i="3"/>
  <c r="I42" i="3"/>
  <c r="G18" i="3"/>
  <c r="J42" i="3"/>
  <c r="H52" i="3"/>
  <c r="G52" i="3" s="1"/>
  <c r="G56" i="3" s="1"/>
  <c r="G75" i="3"/>
  <c r="G81" i="3"/>
  <c r="J76" i="3" l="1"/>
  <c r="J74" i="3"/>
  <c r="I51" i="3"/>
  <c r="I74" i="3" s="1"/>
  <c r="G43" i="3"/>
  <c r="G51" i="3" s="1"/>
  <c r="H42" i="3"/>
  <c r="H56" i="3"/>
  <c r="G60" i="3"/>
  <c r="G64" i="3" s="1"/>
  <c r="I76" i="3" l="1"/>
  <c r="H76" i="3"/>
  <c r="H74" i="3"/>
  <c r="G42" i="3"/>
  <c r="G74" i="3" l="1"/>
  <c r="G76" i="3"/>
</calcChain>
</file>

<file path=xl/sharedStrings.xml><?xml version="1.0" encoding="utf-8"?>
<sst xmlns="http://schemas.openxmlformats.org/spreadsheetml/2006/main" count="141" uniqueCount="90">
  <si>
    <t xml:space="preserve">ПЕРЕЛІК </t>
  </si>
  <si>
    <t>Інша економічна діяльність</t>
  </si>
  <si>
    <t>Усього</t>
  </si>
  <si>
    <t>Об'єкти комунального будівництва</t>
  </si>
  <si>
    <t>Назва напряму діяльності (пріоритетні завдання)</t>
  </si>
  <si>
    <t>Виконавці</t>
  </si>
  <si>
    <t>Управління капітального будівництва виконкому Криворізької міської ради</t>
  </si>
  <si>
    <t>на 2021 рік</t>
  </si>
  <si>
    <t>Перелік заходів Програми</t>
  </si>
  <si>
    <t>Об'єкти будівництва освітніх установ і закладів</t>
  </si>
  <si>
    <t>Об'єкти будівництва медичних установ і закладів</t>
  </si>
  <si>
    <t>Об'єкти будівництва установ і закладів культури</t>
  </si>
  <si>
    <t>Джерела фінансування</t>
  </si>
  <si>
    <t>державний бюджет</t>
  </si>
  <si>
    <t xml:space="preserve">у тому числі: </t>
  </si>
  <si>
    <t>№ п/п</t>
  </si>
  <si>
    <t>Реконструкція мереж теплопостачання, розташованих у Металургійному районі міста Кривого Рогу Дніпропетровської області</t>
  </si>
  <si>
    <t>Реконструкція мереж теплопостачання, розташованих у Саксаганському районі міста Кривого Рогу Дніпропетровської області</t>
  </si>
  <si>
    <t>Реконструкція мереж теплопостачання, розташованих у Довгинцівському районі міста Кривого Рогу Дніпропетровської області</t>
  </si>
  <si>
    <t>Нове будівництво мереж теплопостачання, розташованих у Саксаганському районі міста Кривого Рогу Дніпропетровської області</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</si>
  <si>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з Міністерством фінансів України</t>
  </si>
  <si>
    <t>Загальний обсяг фінансування заходу з них:</t>
  </si>
  <si>
    <t>Загальний обсяг фінансування заходу, з них:</t>
  </si>
  <si>
    <t>Інші заходи, пов'язані із супроводом реалізації інвестиційних проєктів</t>
  </si>
  <si>
    <t>Нове будівництво універсального спортивного комплексу, розташованого в парку культури і відпочинку імені Богдана Хмельницького в Металургійному районі міста Кривого Рогу Дніпропетровської області, 50006</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</si>
  <si>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з Міністерством фінансів України</t>
  </si>
  <si>
    <t>Об'єкти будівництва споруд, установ і закладів фізичної культури та спорту</t>
  </si>
  <si>
    <t>Реконструкція котельні «Механобрчормет», розташованої на вулиці Телевізійній, 3Н у Довгинцівському районі міста Кривого Рогу Дніпропетровської області</t>
  </si>
  <si>
    <t>грант від ЄІБ для реалізації інвестиційних проектів</t>
  </si>
  <si>
    <t>Грант від ЄІБ для реалізації інвестиційних проектів</t>
  </si>
  <si>
    <t>бюджет Криворізької міської територіальної громади,</t>
  </si>
  <si>
    <t>Бюджет Криворізької міської територіальної громади</t>
  </si>
  <si>
    <t xml:space="preserve">у тому числі орієнтовний обсяг </t>
  </si>
  <si>
    <t>за рахунок кредиту для фінансування субпроекту «Модернізація системи теплопостачання  міста</t>
  </si>
  <si>
    <t>2022-2024</t>
  </si>
  <si>
    <t>Нове будівництво, реконструкція та капітальний ремонт об’єктів житлово-комунального призначення</t>
  </si>
  <si>
    <t>Нове будівництво та реконструкція спортивних споруд і будівель</t>
  </si>
  <si>
    <t>заходів і завдань Програми на 2019–2024 роки</t>
  </si>
  <si>
    <t>Програма капітального будівництва об’єктів 
інфраструктури м. Кривого Рогу на 2019–2024 роки</t>
  </si>
  <si>
    <t>Реконструкція нежитлового приміщення №69, вбудованого в перший поверх житлового будинку №24 на вул. Івана Сірка в м. Кривому Розі Дніпропетровської області під амбулаторію</t>
  </si>
  <si>
    <t>3.1. Нове будівництво та реконструкція лікувальних закладів</t>
  </si>
  <si>
    <t>3.2. Капітальний ремонт лікувальних закладів</t>
  </si>
  <si>
    <t xml:space="preserve"> Нове будівництво та реконструкція дошкільних, позашкільних і загальноосвітніх навчальних закладів</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</si>
  <si>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між  Міністерством фінансів України, Міністерством розвитку громад та територій України, Криворізькою міською радою</t>
  </si>
  <si>
    <t>Кривого Рогу (І етап)» відповідно до Угоди про передачу коштів позики між  Міністерством фінансів України, Міністерством розвитку громад та територій України, Криворізькою міською радою</t>
  </si>
  <si>
    <t>Загальний обсяг фінансування заходу з них за виконавцем:</t>
  </si>
  <si>
    <t>управління капітального будівництва виконкому Криворізької міської ради,</t>
  </si>
  <si>
    <t>департамент овіти і науки виконкому Криворізької міської ради</t>
  </si>
  <si>
    <t>Строк викона-ня, роки</t>
  </si>
  <si>
    <t xml:space="preserve">  Додаток 2</t>
  </si>
  <si>
    <t>Реконструкція систем теплозабезпечення з установленням індивідуальних теплових пунктів для будівель і споруд бюджетної та житлової сфери м.Кривого Рогу Дніпропетровської обл.</t>
  </si>
  <si>
    <t>Реконструкція котельні «Гігант», розташованої на території промислового майданчика шахти «Гігант» на вулиці Дарвіна, 2д у Саксаганському районі міста Кривого Рогу Дніпропетровської області</t>
  </si>
  <si>
    <t>Реконструкція систем теплозабезпечення з установленням індивідуальних теплових пунктів для будівель і споруд бюджетної та житлової сфери 
м. Кривого Рогу Дніпропетровської обл. (технічний нагляд)</t>
  </si>
  <si>
    <t>у т. ч. кредиторська заборгованність</t>
  </si>
  <si>
    <t xml:space="preserve"> Капітальний ремонт закладів культури</t>
  </si>
  <si>
    <t>6</t>
  </si>
  <si>
    <t>кредиторська заборгованість</t>
  </si>
  <si>
    <t>Нове будівництво будівлі дошкільного підрозділу в комплексі будівель та споруд Криворізького навчально-виховного комплексу «Загальноосвітня школа І-ІІ ступенів – дошкільний навчальний заклад» №38 Криворізької міської ради Дніпропетровської області, за адресою: вул. Кибальчича, 19, Тернівський район, 
м. Кривий Ріг, Дніпропетровська обл., Україна*</t>
  </si>
  <si>
    <t>Реконструкція стадіону на території Комунального позашкільного навчального закладу «Дитячо-юнацька спортивна школа №10» за адресою: вул. Бикова, 4, 
м. Кривий Ріг, Дніпропетровська область</t>
  </si>
  <si>
    <t>*</t>
  </si>
  <si>
    <t>Відповідно до рішення Криворізької міської ради від 22.04.2020 №4627 "Про перепрофілювання окремих комунальних закладів загальної середньої освіти Тернівського району" назва закладу "Криворізька гімназія №38 Криворізької міської ради".</t>
  </si>
  <si>
    <t>Додаток 2</t>
  </si>
  <si>
    <t>7</t>
  </si>
  <si>
    <t>Інша діяльність</t>
  </si>
  <si>
    <t>Інша діяльність у сфері житлово-комунального господарства</t>
  </si>
  <si>
    <t>Загальний обсяг фінансування, 
тис. грн</t>
  </si>
  <si>
    <t>2023 рік</t>
  </si>
  <si>
    <t>2024 рік</t>
  </si>
  <si>
    <t>Разом за Програмою, з них:</t>
  </si>
  <si>
    <t xml:space="preserve">Заходи з усунення аварії в житловому фонді внаслідок збройної агресії Російської Федерації, пов’язані з пошкодженням житлового будинку за адресою: 
вул. Каштанова, 27, м. Кривий Ріг, Дніпропетровська обл. (демонтаж, у тому числі проєктні роботи)
</t>
  </si>
  <si>
    <t>інші кошти (кошти Кредитної установи для відбудови KfW)</t>
  </si>
  <si>
    <t xml:space="preserve">фактичне виконання за 
2022 рік
 </t>
  </si>
  <si>
    <t>інші кошти (кошти кредитної установи для відбудови KfW)</t>
  </si>
  <si>
    <t>бюджет Криворізької міської територіальної громади</t>
  </si>
  <si>
    <t xml:space="preserve">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 вул. Туполєва,  м. Кривий Ріг, Дніпропетровська обл., 50000, на умовах співфінансування відповідно до проєкту «Сприяння розвитку соціальної інфраструктури (УФСІ VI)» Уряду Федеративної Республіки Німеччини через Федеральне  міністерство економічного співробітництва та розвитку (BMZ)/ Кредитну установу для відбудови (KfW)
</t>
  </si>
  <si>
    <t>Український фонд соціальних інвестицій</t>
  </si>
  <si>
    <t>Бюджет Криворізької міської територіальної громади та інші кошти</t>
  </si>
  <si>
    <t>Керуюча справами виконкому                                       Олена ШОВГЕЛЯ</t>
  </si>
  <si>
    <t>Створення житлових умов для внутрішньо переміщених осіб  в м.Кривому Розі, на вул. Туполєва, Дніпропет-
ровська обл. (квартири для тимчасового проживання)/ KfW)</t>
  </si>
  <si>
    <t>Будівництво інших об'єктів комунальної власномті</t>
  </si>
  <si>
    <t>Нове будіництво, реконструкція та капітальний ремонт інших об'єктів комунальної власності</t>
  </si>
  <si>
    <t>Нове будівництво  індустріального парку «Кривбас» на 
вул. Фабричній у м. Кривому Розі Дніпропетровської обл.</t>
  </si>
  <si>
    <r>
      <rPr>
        <b/>
        <i/>
        <sz val="11"/>
        <color theme="1"/>
        <rFont val="Times New Roman"/>
        <family val="1"/>
        <charset val="204"/>
      </rPr>
      <t xml:space="preserve">Реконструкція фасадів будівлі та малої чаші басейну з урахуванням потреб маломобільних груп населення; </t>
    </r>
    <r>
      <rPr>
        <i/>
        <sz val="11"/>
        <color theme="1"/>
        <rFont val="Times New Roman"/>
        <family val="1"/>
        <charset val="204"/>
      </rPr>
      <t xml:space="preserve">
реконструкція частини будівлі басейну літ. «А-3» Палацу водних видів спорту, розташованого за 
адресою: вул. Соборності, 2, м. Кривий Ріг, Дніпро-
петровська обл., Україна</t>
    </r>
  </si>
  <si>
    <t>Нове будівництво протирадіаційного укриття на території Криворізької гімназії №84 Криворізької міської ради за адресою: вул. Милашенкова, 57, 
м. Кривий Ріг, Дніпропетровська обл.</t>
  </si>
  <si>
    <t>Заходи з усунення аварії в житловому фонді внаслідок збройної агресії Російської Федерації, пов’язані з пошкодженням житлового будинку за адресою: 
вул. Героїв АТО, 75, м. Кривий Ріг, Дніпро-
петровська обл.</t>
  </si>
  <si>
    <t>Нове будівництво протирадіаційного укриття на території Криворізького ліцею №123 Криворізької міської ради за адресою: вул. Миколаївське шосе, 18, 
м. Кривий Ріг, Дніпропетровська обл.</t>
  </si>
  <si>
    <t>Нове будівництво протирадіаційного укриття на території Криворізького ліцею №113 Криворізької міської ради за адресою: вул. Віктора Оцеркле-
вича, 39-А, м. Кривий Ріг, Дніпропетровська обл.</t>
  </si>
  <si>
    <t>до рішення виконкому 
міської ради</t>
  </si>
  <si>
    <t>міської ради</t>
  </si>
  <si>
    <t xml:space="preserve">                  19.07.2023 №880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</si>
</sst>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4" x14ac:knownFonts="1">
    <font>
      <sz val="11"/>
      <color theme="1"/>
      <name val="Calibri"/>
      <family val="2"/>
      <scheme val="minor"/>
    </font>
    <font>
      <b/>
      <i/>
      <sz val="11"/>
      <color theme="1"/>
      <name val="Calibri"/>
      <family val="2"/>
      <scheme val="minor"/>
    </font>
    <font>
      <b/>
      <i/>
      <sz val="14"/>
      <color theme="1"/>
      <name val="Times New Roman"/>
      <family val="1"/>
      <charset val="204"/>
    </font>
    <font>
      <b/>
      <i/>
      <sz val="10"/>
      <color theme="1"/>
      <name val="Times New Roman"/>
      <family val="1"/>
      <charset val="204"/>
    </font>
    <font>
      <i/>
      <sz val="12"/>
      <color theme="1"/>
      <name val="Times New Roman"/>
      <family val="1"/>
      <charset val="204"/>
    </font>
    <font>
      <sz val="10"/>
      <color theme="1"/>
      <name val="Times New Roman"/>
      <family val="1"/>
      <charset val="204"/>
    </font>
    <font>
      <b/>
      <sz val="10"/>
      <color theme="1"/>
      <name val="Times New Roman"/>
      <family val="1"/>
      <charset val="204"/>
    </font>
    <font>
      <i/>
      <sz val="10"/>
      <color theme="1"/>
      <name val="Times New Roman"/>
      <family val="1"/>
      <charset val="204"/>
    </font>
    <font>
      <b/>
      <i/>
      <sz val="9"/>
      <color theme="1"/>
      <name val="Times New Roman"/>
      <family val="1"/>
      <charset val="204"/>
    </font>
    <font>
      <sz val="9"/>
      <color theme="1"/>
      <name val="Calibri"/>
      <family val="2"/>
      <scheme val="minor"/>
    </font>
    <font>
      <b/>
      <i/>
      <sz val="9"/>
      <color theme="1"/>
      <name val="Calibri"/>
      <family val="2"/>
      <scheme val="minor"/>
    </font>
    <font>
      <b/>
      <sz val="9"/>
      <color theme="1"/>
      <name val="Times New Roman"/>
      <family val="1"/>
      <charset val="204"/>
    </font>
    <font>
      <b/>
      <sz val="9"/>
      <name val="Times New Roman"/>
      <family val="1"/>
      <charset val="204"/>
    </font>
    <font>
      <sz val="9"/>
      <name val="Times New Roman"/>
      <family val="1"/>
      <charset val="204"/>
    </font>
    <font>
      <i/>
      <sz val="9"/>
      <name val="Times New Roman"/>
      <family val="1"/>
      <charset val="204"/>
    </font>
    <font>
      <b/>
      <i/>
      <sz val="9"/>
      <name val="Times New Roman"/>
      <family val="1"/>
      <charset val="204"/>
    </font>
    <font>
      <i/>
      <sz val="11"/>
      <color theme="1"/>
      <name val="Calibri"/>
      <family val="2"/>
      <scheme val="minor"/>
    </font>
    <font>
      <b/>
      <i/>
      <sz val="16"/>
      <color theme="1"/>
      <name val="Times New Roman"/>
      <family val="1"/>
      <charset val="204"/>
    </font>
    <font>
      <b/>
      <i/>
      <sz val="18"/>
      <color theme="1"/>
      <name val="Times New Roman"/>
      <family val="1"/>
      <charset val="204"/>
    </font>
    <font>
      <sz val="9"/>
      <color theme="1"/>
      <name val="Times New Roman"/>
      <family val="1"/>
      <charset val="204"/>
    </font>
    <font>
      <i/>
      <sz val="9"/>
      <color theme="1"/>
      <name val="Times New Roman"/>
      <family val="1"/>
      <charset val="204"/>
    </font>
    <font>
      <i/>
      <sz val="12"/>
      <color theme="0"/>
      <name val="Times New Roman"/>
      <family val="1"/>
      <charset val="204"/>
    </font>
    <font>
      <sz val="12"/>
      <name val="Times New Roman"/>
      <family val="1"/>
      <charset val="204"/>
    </font>
    <font>
      <i/>
      <sz val="10.5"/>
      <name val="Times New Roman"/>
      <family val="1"/>
      <charset val="204"/>
    </font>
    <font>
      <b/>
      <sz val="10.5"/>
      <color theme="1"/>
      <name val="Times New Roman"/>
      <family val="1"/>
      <charset val="204"/>
    </font>
    <font>
      <sz val="10.5"/>
      <name val="Times New Roman"/>
      <family val="1"/>
      <charset val="204"/>
    </font>
    <font>
      <b/>
      <i/>
      <sz val="10.5"/>
      <name val="Times New Roman"/>
      <family val="1"/>
      <charset val="204"/>
    </font>
    <font>
      <b/>
      <i/>
      <sz val="10.5"/>
      <color theme="1"/>
      <name val="Times New Roman"/>
      <family val="1"/>
      <charset val="204"/>
    </font>
    <font>
      <sz val="10.5"/>
      <color theme="1"/>
      <name val="Calibri"/>
      <family val="2"/>
      <scheme val="minor"/>
    </font>
    <font>
      <b/>
      <i/>
      <sz val="10.5"/>
      <color theme="1"/>
      <name val="Calibri"/>
      <family val="2"/>
      <scheme val="minor"/>
    </font>
    <font>
      <sz val="20"/>
      <color theme="1"/>
      <name val="Calibri"/>
      <family val="2"/>
      <scheme val="minor"/>
    </font>
    <font>
      <b/>
      <i/>
      <sz val="20"/>
      <color theme="1"/>
      <name val="Times New Roman"/>
      <family val="1"/>
      <charset val="204"/>
    </font>
    <font>
      <b/>
      <i/>
      <sz val="20"/>
      <color theme="0"/>
      <name val="Times New Roman"/>
      <family val="1"/>
      <charset val="204"/>
    </font>
    <font>
      <i/>
      <sz val="20"/>
      <color theme="0"/>
      <name val="Times New Roman"/>
      <family val="1"/>
      <charset val="204"/>
    </font>
    <font>
      <b/>
      <i/>
      <sz val="20"/>
      <color theme="1"/>
      <name val="Calibri"/>
      <family val="2"/>
      <scheme val="minor"/>
    </font>
    <font>
      <i/>
      <sz val="20"/>
      <name val="Times New Roman"/>
      <family val="1"/>
      <charset val="204"/>
    </font>
    <font>
      <i/>
      <sz val="11"/>
      <color theme="1"/>
      <name val="Times New Roman"/>
      <family val="1"/>
      <charset val="204"/>
    </font>
    <font>
      <i/>
      <sz val="11"/>
      <name val="Times New Roman"/>
      <family val="1"/>
      <charset val="204"/>
    </font>
    <font>
      <b/>
      <sz val="11"/>
      <color theme="1"/>
      <name val="Times New Roman"/>
      <family val="1"/>
      <charset val="204"/>
    </font>
    <font>
      <sz val="11"/>
      <name val="Times New Roman"/>
      <family val="1"/>
      <charset val="204"/>
    </font>
    <font>
      <sz val="11"/>
      <color theme="1"/>
      <name val="Times New Roman"/>
      <family val="1"/>
      <charset val="204"/>
    </font>
    <font>
      <b/>
      <i/>
      <sz val="11"/>
      <name val="Times New Roman"/>
      <family val="1"/>
      <charset val="204"/>
    </font>
    <font>
      <b/>
      <sz val="11"/>
      <name val="Times New Roman"/>
      <family val="1"/>
      <charset val="204"/>
    </font>
    <font>
      <b/>
      <i/>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1">
    <xf numFmtId="0" fontId="0" fillId="0" borderId="0"/>
  </cellStyleXfs>
  <cellXfs count="225">
    <xf numFmtId="0" fontId="0" fillId="0" borderId="0" xfId="0"/>
    <xf numFmtId="0" fontId="0" fillId="0" borderId="0" xfId="0" applyFill="1"/>
    <xf numFmtId="0" fontId="4" fillId="0" borderId="0" xfId="0" applyFont="1" applyFill="1" applyAlignment="1">
      <alignment horizontal="left"/>
    </xf>
    <xf numFmtId="164" fontId="5" fillId="2" borderId="6" xfId="0" applyNumberFormat="1" applyFont="1" applyFill="1" applyBorder="1" applyAlignment="1">
      <alignment horizontal="center" vertical="top" wrapText="1"/>
    </xf>
    <xf numFmtId="164" fontId="5" fillId="2" borderId="1" xfId="0" applyNumberFormat="1" applyFont="1" applyFill="1" applyBorder="1" applyAlignment="1">
      <alignment horizontal="center" vertical="top" wrapText="1"/>
    </xf>
    <xf numFmtId="0" fontId="12" fillId="2" borderId="8" xfId="0" applyFont="1" applyFill="1" applyBorder="1" applyAlignment="1">
      <alignment horizontal="left" vertical="top" wrapText="1"/>
    </xf>
    <xf numFmtId="0" fontId="4" fillId="0" borderId="0" xfId="0" applyFont="1" applyFill="1" applyAlignment="1">
      <alignment horizontal="left" vertical="top"/>
    </xf>
    <xf numFmtId="0" fontId="11" fillId="2" borderId="3" xfId="0" applyFont="1" applyFill="1" applyBorder="1" applyAlignment="1">
      <alignment vertical="top" wrapText="1"/>
    </xf>
    <xf numFmtId="164" fontId="6" fillId="2" borderId="6" xfId="0" applyNumberFormat="1"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164" fontId="5" fillId="2" borderId="10" xfId="0" applyNumberFormat="1" applyFont="1" applyFill="1" applyBorder="1" applyAlignment="1">
      <alignment horizontal="center" vertical="top" wrapText="1"/>
    </xf>
    <xf numFmtId="0" fontId="13" fillId="2" borderId="4" xfId="0" applyFont="1" applyFill="1" applyBorder="1" applyAlignment="1">
      <alignment vertical="top" wrapText="1"/>
    </xf>
    <xf numFmtId="0" fontId="2" fillId="0" borderId="0" xfId="0" applyFont="1" applyFill="1" applyAlignment="1">
      <alignment horizontal="center" vertical="center" wrapText="1"/>
    </xf>
    <xf numFmtId="0" fontId="13" fillId="2" borderId="3" xfId="0" applyFont="1" applyFill="1" applyBorder="1" applyAlignment="1">
      <alignment vertical="top" wrapText="1"/>
    </xf>
    <xf numFmtId="0" fontId="11" fillId="2" borderId="4" xfId="0" applyFont="1" applyFill="1" applyBorder="1" applyAlignment="1">
      <alignment vertical="top" wrapText="1"/>
    </xf>
    <xf numFmtId="164" fontId="5" fillId="2" borderId="4" xfId="0" applyNumberFormat="1" applyFont="1" applyFill="1" applyBorder="1" applyAlignment="1">
      <alignment horizontal="center" vertical="top" wrapText="1"/>
    </xf>
    <xf numFmtId="164" fontId="5" fillId="2" borderId="2" xfId="0" applyNumberFormat="1" applyFont="1" applyFill="1" applyBorder="1" applyAlignment="1">
      <alignment horizontal="center" vertical="top" wrapText="1"/>
    </xf>
    <xf numFmtId="0" fontId="4" fillId="0" borderId="0" xfId="0" applyFont="1" applyAlignment="1">
      <alignment wrapText="1"/>
    </xf>
    <xf numFmtId="0" fontId="13" fillId="2" borderId="2" xfId="0" applyFont="1" applyFill="1" applyBorder="1" applyAlignment="1">
      <alignment vertical="top" wrapText="1"/>
    </xf>
    <xf numFmtId="164" fontId="6" fillId="2" borderId="13" xfId="0" applyNumberFormat="1" applyFont="1" applyFill="1" applyBorder="1" applyAlignment="1">
      <alignment horizontal="center" vertical="top" wrapText="1"/>
    </xf>
    <xf numFmtId="164" fontId="5" fillId="2" borderId="3" xfId="0" applyNumberFormat="1" applyFont="1" applyFill="1" applyBorder="1" applyAlignment="1">
      <alignment horizontal="center" vertical="top" wrapText="1"/>
    </xf>
    <xf numFmtId="164" fontId="7" fillId="2" borderId="10" xfId="0" applyNumberFormat="1" applyFont="1" applyFill="1" applyBorder="1" applyAlignment="1">
      <alignment horizontal="center" vertical="top" wrapText="1"/>
    </xf>
    <xf numFmtId="49" fontId="11" fillId="2" borderId="4" xfId="0" applyNumberFormat="1" applyFont="1" applyFill="1" applyBorder="1" applyAlignment="1">
      <alignment vertical="top" wrapText="1"/>
    </xf>
    <xf numFmtId="49" fontId="11" fillId="2" borderId="11" xfId="0" applyNumberFormat="1" applyFont="1" applyFill="1" applyBorder="1" applyAlignment="1">
      <alignment vertical="top" wrapText="1"/>
    </xf>
    <xf numFmtId="0" fontId="13" fillId="2" borderId="9" xfId="0" applyFont="1" applyFill="1" applyBorder="1" applyAlignment="1">
      <alignment vertical="top" wrapText="1"/>
    </xf>
    <xf numFmtId="0" fontId="13" fillId="2" borderId="10" xfId="0" applyFont="1" applyFill="1" applyBorder="1" applyAlignment="1">
      <alignment vertical="top" wrapText="1"/>
    </xf>
    <xf numFmtId="0" fontId="11" fillId="2" borderId="11" xfId="0" applyFont="1" applyFill="1" applyBorder="1" applyAlignment="1">
      <alignment vertical="top" wrapText="1"/>
    </xf>
    <xf numFmtId="0" fontId="13" fillId="2" borderId="13" xfId="0" applyFont="1" applyFill="1" applyBorder="1" applyAlignment="1">
      <alignment vertical="top" wrapText="1"/>
    </xf>
    <xf numFmtId="49" fontId="11" fillId="2" borderId="12" xfId="0" applyNumberFormat="1" applyFont="1" applyFill="1" applyBorder="1" applyAlignment="1">
      <alignment vertical="top" wrapText="1"/>
    </xf>
    <xf numFmtId="0" fontId="11" fillId="2" borderId="2" xfId="0" applyFont="1" applyFill="1" applyBorder="1" applyAlignment="1">
      <alignment vertical="top" wrapText="1"/>
    </xf>
    <xf numFmtId="0" fontId="11" fillId="2" borderId="7" xfId="0" applyFont="1" applyFill="1" applyBorder="1" applyAlignment="1">
      <alignment vertical="top" wrapText="1"/>
    </xf>
    <xf numFmtId="0" fontId="13" fillId="2" borderId="0" xfId="0" applyFont="1" applyFill="1" applyBorder="1" applyAlignment="1">
      <alignment vertical="top" wrapText="1"/>
    </xf>
    <xf numFmtId="0" fontId="13" fillId="2" borderId="9" xfId="0" applyFont="1" applyFill="1" applyBorder="1" applyAlignment="1">
      <alignment horizontal="left" vertical="top" wrapText="1"/>
    </xf>
    <xf numFmtId="164" fontId="5" fillId="2" borderId="7" xfId="0" applyNumberFormat="1" applyFont="1" applyFill="1" applyBorder="1" applyAlignment="1">
      <alignment horizontal="center" vertical="top" wrapText="1"/>
    </xf>
    <xf numFmtId="164" fontId="5" fillId="2" borderId="12" xfId="0" applyNumberFormat="1" applyFont="1" applyFill="1" applyBorder="1" applyAlignment="1">
      <alignment horizontal="center" vertical="top" wrapText="1"/>
    </xf>
    <xf numFmtId="0" fontId="13" fillId="2" borderId="15" xfId="0" applyFont="1" applyFill="1" applyBorder="1" applyAlignment="1">
      <alignment vertical="top" wrapText="1"/>
    </xf>
    <xf numFmtId="49" fontId="11" fillId="2" borderId="3" xfId="0" applyNumberFormat="1" applyFont="1" applyFill="1" applyBorder="1" applyAlignment="1">
      <alignment vertical="top" wrapText="1"/>
    </xf>
    <xf numFmtId="0" fontId="17" fillId="0" borderId="0" xfId="0" applyFont="1" applyFill="1" applyAlignment="1">
      <alignment horizontal="center" vertical="center" wrapText="1"/>
    </xf>
    <xf numFmtId="0" fontId="1" fillId="0" borderId="0" xfId="0" applyFont="1" applyFill="1" applyAlignment="1">
      <alignment wrapText="1"/>
    </xf>
    <xf numFmtId="164" fontId="5" fillId="2" borderId="11" xfId="0" applyNumberFormat="1" applyFont="1" applyFill="1" applyBorder="1" applyAlignment="1">
      <alignment horizontal="center" vertical="top" wrapText="1"/>
    </xf>
    <xf numFmtId="0" fontId="11" fillId="2" borderId="11" xfId="0" applyFont="1" applyFill="1" applyBorder="1" applyAlignment="1">
      <alignment horizontal="center" vertical="top" wrapText="1"/>
    </xf>
    <xf numFmtId="164" fontId="7" fillId="2" borderId="4" xfId="0" applyNumberFormat="1" applyFont="1" applyFill="1" applyBorder="1" applyAlignment="1">
      <alignment horizontal="center" vertical="top" wrapText="1"/>
    </xf>
    <xf numFmtId="0" fontId="19" fillId="2" borderId="3" xfId="0" applyFont="1" applyFill="1" applyBorder="1" applyAlignment="1">
      <alignment vertical="top" wrapText="1"/>
    </xf>
    <xf numFmtId="0" fontId="0" fillId="0" borderId="3" xfId="0" applyBorder="1"/>
    <xf numFmtId="0" fontId="11" fillId="2" borderId="5" xfId="0" applyFont="1" applyFill="1" applyBorder="1" applyAlignment="1">
      <alignment horizontal="center" vertical="top" wrapText="1"/>
    </xf>
    <xf numFmtId="0" fontId="19" fillId="2" borderId="0" xfId="0" applyFont="1" applyFill="1" applyBorder="1" applyAlignment="1">
      <alignment vertical="top" wrapText="1"/>
    </xf>
    <xf numFmtId="0" fontId="21" fillId="2" borderId="0" xfId="0" applyFont="1" applyFill="1" applyAlignment="1">
      <alignment wrapText="1"/>
    </xf>
    <xf numFmtId="0" fontId="0" fillId="0" borderId="0" xfId="0" applyFont="1" applyFill="1"/>
    <xf numFmtId="0" fontId="13" fillId="2" borderId="13" xfId="0" applyFont="1" applyFill="1" applyBorder="1" applyAlignment="1">
      <alignment horizontal="left" vertical="top" wrapText="1"/>
    </xf>
    <xf numFmtId="164" fontId="5" fillId="2" borderId="13" xfId="0" applyNumberFormat="1" applyFont="1" applyFill="1" applyBorder="1" applyAlignment="1">
      <alignment horizontal="center" vertical="top" wrapText="1"/>
    </xf>
    <xf numFmtId="0" fontId="19" fillId="2" borderId="1" xfId="0" applyFont="1" applyFill="1" applyBorder="1" applyAlignment="1">
      <alignment horizontal="center" wrapText="1"/>
    </xf>
    <xf numFmtId="0" fontId="19" fillId="2" borderId="1" xfId="0" applyFont="1" applyFill="1" applyBorder="1" applyAlignment="1">
      <alignment horizontal="center"/>
    </xf>
    <xf numFmtId="0" fontId="19" fillId="2" borderId="1" xfId="0" applyFont="1" applyFill="1" applyBorder="1" applyAlignment="1">
      <alignment horizontal="center" vertical="center" wrapText="1"/>
    </xf>
    <xf numFmtId="0" fontId="14" fillId="2" borderId="8" xfId="0" applyFont="1" applyFill="1" applyBorder="1" applyAlignment="1">
      <alignment horizontal="left" vertical="top" wrapText="1"/>
    </xf>
    <xf numFmtId="49" fontId="11" fillId="2" borderId="7" xfId="0" applyNumberFormat="1" applyFont="1" applyFill="1" applyBorder="1" applyAlignment="1">
      <alignment vertical="top" wrapText="1"/>
    </xf>
    <xf numFmtId="0" fontId="11" fillId="2" borderId="11" xfId="0" applyFont="1" applyFill="1" applyBorder="1" applyAlignment="1">
      <alignment horizontal="left" vertical="top" wrapText="1"/>
    </xf>
    <xf numFmtId="0" fontId="11" fillId="2" borderId="11" xfId="0" applyFont="1" applyFill="1" applyBorder="1" applyAlignment="1">
      <alignment horizontal="left" vertical="top" wrapText="1"/>
    </xf>
    <xf numFmtId="0" fontId="15" fillId="2" borderId="6" xfId="0" applyFont="1" applyFill="1" applyBorder="1" applyAlignment="1">
      <alignment horizontal="left" vertical="top" wrapText="1"/>
    </xf>
    <xf numFmtId="0" fontId="11" fillId="2" borderId="4" xfId="0" applyFont="1" applyFill="1" applyBorder="1" applyAlignment="1">
      <alignment horizontal="left" vertical="top" wrapText="1"/>
    </xf>
    <xf numFmtId="0" fontId="13" fillId="2" borderId="8" xfId="0" applyFont="1" applyFill="1" applyBorder="1" applyAlignment="1">
      <alignment horizontal="left" vertical="top" wrapText="1"/>
    </xf>
    <xf numFmtId="0" fontId="16" fillId="2" borderId="8" xfId="0" applyFont="1" applyFill="1" applyBorder="1" applyAlignment="1">
      <alignment wrapText="1"/>
    </xf>
    <xf numFmtId="0" fontId="16" fillId="2" borderId="6" xfId="0" applyFont="1" applyFill="1" applyBorder="1" applyAlignment="1">
      <alignment wrapText="1"/>
    </xf>
    <xf numFmtId="164" fontId="5" fillId="2" borderId="9" xfId="0" applyNumberFormat="1" applyFont="1" applyFill="1" applyBorder="1" applyAlignment="1">
      <alignment horizontal="center" vertical="top" wrapText="1"/>
    </xf>
    <xf numFmtId="0" fontId="0" fillId="0" borderId="11" xfId="0" applyBorder="1"/>
    <xf numFmtId="164" fontId="6" fillId="2" borderId="2" xfId="0" applyNumberFormat="1" applyFont="1" applyFill="1" applyBorder="1" applyAlignment="1">
      <alignment horizontal="center" vertical="top" wrapText="1"/>
    </xf>
    <xf numFmtId="164" fontId="0" fillId="0" borderId="0" xfId="0" applyNumberFormat="1"/>
    <xf numFmtId="49" fontId="11" fillId="2" borderId="0" xfId="0" applyNumberFormat="1" applyFont="1" applyFill="1" applyBorder="1" applyAlignment="1">
      <alignment vertical="top" wrapText="1"/>
    </xf>
    <xf numFmtId="0" fontId="13" fillId="0" borderId="0" xfId="0" applyFont="1" applyFill="1" applyBorder="1" applyAlignment="1">
      <alignment horizontal="left" vertical="top" wrapText="1"/>
    </xf>
    <xf numFmtId="164" fontId="5" fillId="2" borderId="0" xfId="0" applyNumberFormat="1" applyFont="1" applyFill="1" applyBorder="1" applyAlignment="1">
      <alignment horizontal="center" vertical="top" wrapText="1"/>
    </xf>
    <xf numFmtId="0" fontId="18" fillId="0" borderId="0" xfId="0" applyFont="1" applyBorder="1" applyAlignment="1">
      <alignment wrapText="1"/>
    </xf>
    <xf numFmtId="0" fontId="0" fillId="2" borderId="4" xfId="0" applyFill="1" applyBorder="1" applyAlignment="1"/>
    <xf numFmtId="0" fontId="11" fillId="2" borderId="10" xfId="0" applyFont="1" applyFill="1" applyBorder="1" applyAlignment="1">
      <alignment vertical="top" wrapText="1"/>
    </xf>
    <xf numFmtId="0" fontId="11" fillId="2" borderId="12" xfId="0" applyFont="1" applyFill="1" applyBorder="1" applyAlignment="1">
      <alignment horizontal="center" vertical="top" wrapText="1"/>
    </xf>
    <xf numFmtId="0" fontId="14" fillId="2" borderId="15" xfId="0" applyFont="1" applyFill="1" applyBorder="1" applyAlignment="1">
      <alignment horizontal="left" vertical="top" wrapText="1"/>
    </xf>
    <xf numFmtId="0" fontId="16" fillId="2" borderId="6" xfId="0" applyFont="1" applyFill="1" applyBorder="1" applyAlignment="1">
      <alignment wrapText="1"/>
    </xf>
    <xf numFmtId="0" fontId="13" fillId="2" borderId="14" xfId="0" applyFont="1" applyFill="1" applyBorder="1" applyAlignment="1">
      <alignment vertical="top" wrapText="1"/>
    </xf>
    <xf numFmtId="164" fontId="6" fillId="2" borderId="10" xfId="0" applyNumberFormat="1" applyFont="1" applyFill="1" applyBorder="1" applyAlignment="1">
      <alignment horizontal="center" vertical="top" wrapText="1"/>
    </xf>
    <xf numFmtId="164" fontId="6" fillId="2" borderId="0" xfId="0" applyNumberFormat="1" applyFont="1" applyFill="1" applyBorder="1" applyAlignment="1">
      <alignment horizontal="center" vertical="top" wrapText="1"/>
    </xf>
    <xf numFmtId="164" fontId="6" fillId="2" borderId="3" xfId="0" applyNumberFormat="1" applyFont="1" applyFill="1" applyBorder="1" applyAlignment="1">
      <alignment horizontal="center" vertical="top" wrapText="1"/>
    </xf>
    <xf numFmtId="164" fontId="6" fillId="2" borderId="4" xfId="0" applyNumberFormat="1" applyFont="1" applyFill="1" applyBorder="1" applyAlignment="1">
      <alignment horizontal="center" vertical="top" wrapText="1"/>
    </xf>
    <xf numFmtId="164" fontId="6" fillId="2" borderId="11" xfId="0" applyNumberFormat="1" applyFont="1" applyFill="1" applyBorder="1" applyAlignment="1">
      <alignment horizontal="center" vertical="top" wrapText="1"/>
    </xf>
    <xf numFmtId="164" fontId="5" fillId="2" borderId="15" xfId="0" applyNumberFormat="1" applyFont="1" applyFill="1" applyBorder="1" applyAlignment="1">
      <alignment horizontal="center" vertical="top" wrapText="1"/>
    </xf>
    <xf numFmtId="164" fontId="5" fillId="2" borderId="14" xfId="0" applyNumberFormat="1" applyFont="1" applyFill="1" applyBorder="1" applyAlignment="1">
      <alignment horizontal="center" vertical="top" wrapText="1"/>
    </xf>
    <xf numFmtId="0" fontId="14" fillId="2" borderId="15" xfId="0" applyFont="1" applyFill="1" applyBorder="1" applyAlignment="1">
      <alignment vertical="top" wrapText="1"/>
    </xf>
    <xf numFmtId="0" fontId="14" fillId="2" borderId="14" xfId="0" applyFont="1" applyFill="1" applyBorder="1" applyAlignment="1">
      <alignment vertical="top" wrapText="1"/>
    </xf>
    <xf numFmtId="0" fontId="0" fillId="2" borderId="3" xfId="0" applyFill="1" applyBorder="1" applyAlignment="1"/>
    <xf numFmtId="0" fontId="11" fillId="2" borderId="3" xfId="0" applyFont="1" applyFill="1" applyBorder="1" applyAlignment="1">
      <alignment horizontal="left" vertical="top" wrapText="1"/>
    </xf>
    <xf numFmtId="0" fontId="11" fillId="2" borderId="11"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5" xfId="0" applyFont="1" applyFill="1" applyBorder="1" applyAlignment="1">
      <alignment horizontal="left" vertical="top" wrapText="1"/>
    </xf>
    <xf numFmtId="0" fontId="13" fillId="2" borderId="4" xfId="0" applyFont="1" applyFill="1" applyBorder="1" applyAlignment="1">
      <alignment horizontal="left" vertical="top" wrapText="1"/>
    </xf>
    <xf numFmtId="0" fontId="23" fillId="2" borderId="8" xfId="0" applyFont="1" applyFill="1" applyBorder="1" applyAlignment="1">
      <alignment horizontal="left" vertical="top" wrapText="1"/>
    </xf>
    <xf numFmtId="0" fontId="15" fillId="2" borderId="14" xfId="0" applyFont="1" applyFill="1" applyBorder="1" applyAlignment="1">
      <alignment horizontal="left" vertical="top" wrapText="1"/>
    </xf>
    <xf numFmtId="0" fontId="15" fillId="2" borderId="10" xfId="0" applyFont="1" applyFill="1" applyBorder="1" applyAlignment="1">
      <alignment horizontal="left" vertical="top" wrapText="1"/>
    </xf>
    <xf numFmtId="164" fontId="3" fillId="2" borderId="4" xfId="0" applyNumberFormat="1" applyFont="1" applyFill="1" applyBorder="1" applyAlignment="1">
      <alignment horizontal="center"/>
    </xf>
    <xf numFmtId="0" fontId="0" fillId="0" borderId="4" xfId="0" applyBorder="1"/>
    <xf numFmtId="0" fontId="0" fillId="0" borderId="12" xfId="0" applyBorder="1"/>
    <xf numFmtId="0" fontId="0" fillId="0" borderId="10" xfId="0" applyBorder="1"/>
    <xf numFmtId="0" fontId="24" fillId="2" borderId="2" xfId="0" applyFont="1" applyFill="1" applyBorder="1" applyAlignment="1">
      <alignment vertical="top" wrapText="1"/>
    </xf>
    <xf numFmtId="0" fontId="24" fillId="2" borderId="15" xfId="0" applyFont="1" applyFill="1" applyBorder="1" applyAlignment="1">
      <alignment horizontal="left" vertical="top" wrapText="1"/>
    </xf>
    <xf numFmtId="0" fontId="25" fillId="2" borderId="13" xfId="0" applyFont="1" applyFill="1" applyBorder="1" applyAlignment="1">
      <alignment vertical="top" wrapText="1"/>
    </xf>
    <xf numFmtId="0" fontId="25" fillId="2" borderId="2" xfId="0" applyFont="1" applyFill="1" applyBorder="1" applyAlignment="1">
      <alignment vertical="top" wrapText="1"/>
    </xf>
    <xf numFmtId="49" fontId="11" fillId="2" borderId="5" xfId="0" applyNumberFormat="1" applyFont="1" applyFill="1" applyBorder="1" applyAlignment="1">
      <alignment vertical="top" wrapText="1"/>
    </xf>
    <xf numFmtId="0" fontId="15" fillId="2" borderId="8" xfId="0" applyFont="1" applyFill="1" applyBorder="1" applyAlignment="1">
      <alignment horizontal="left" vertical="top" wrapText="1"/>
    </xf>
    <xf numFmtId="0" fontId="15" fillId="2" borderId="14" xfId="0" applyFont="1" applyFill="1" applyBorder="1" applyAlignment="1">
      <alignment horizontal="left" vertical="top" wrapText="1"/>
    </xf>
    <xf numFmtId="0" fontId="30" fillId="0" borderId="0" xfId="0" applyFont="1" applyFill="1"/>
    <xf numFmtId="0" fontId="32" fillId="0" borderId="0" xfId="0" applyFont="1" applyFill="1" applyAlignment="1">
      <alignment vertical="center" wrapText="1"/>
    </xf>
    <xf numFmtId="0" fontId="33" fillId="0" borderId="0" xfId="0" applyFont="1" applyFill="1" applyAlignment="1">
      <alignment horizontal="left"/>
    </xf>
    <xf numFmtId="0" fontId="31" fillId="0" borderId="0" xfId="0" applyFont="1" applyFill="1" applyAlignment="1">
      <alignment horizontal="center" vertical="center" wrapText="1"/>
    </xf>
    <xf numFmtId="0" fontId="34" fillId="0" borderId="0" xfId="0" applyFont="1" applyFill="1" applyAlignment="1">
      <alignment wrapText="1"/>
    </xf>
    <xf numFmtId="0" fontId="35" fillId="0" borderId="0" xfId="0" applyFont="1" applyFill="1" applyAlignment="1">
      <alignment horizontal="left"/>
    </xf>
    <xf numFmtId="0" fontId="11" fillId="2" borderId="3" xfId="0" applyFont="1" applyFill="1" applyBorder="1" applyAlignment="1">
      <alignment horizontal="left" vertical="top" wrapText="1"/>
    </xf>
    <xf numFmtId="0" fontId="11" fillId="2" borderId="9" xfId="0" applyFont="1" applyFill="1" applyBorder="1" applyAlignment="1">
      <alignment vertical="top" wrapText="1"/>
    </xf>
    <xf numFmtId="0" fontId="11" fillId="2" borderId="12" xfId="0" applyFont="1" applyFill="1" applyBorder="1" applyAlignment="1">
      <alignment vertical="top" wrapText="1"/>
    </xf>
    <xf numFmtId="0" fontId="11" fillId="2" borderId="2" xfId="0" applyFont="1" applyFill="1" applyBorder="1" applyAlignment="1">
      <alignment horizontal="center" vertical="top" wrapText="1"/>
    </xf>
    <xf numFmtId="49" fontId="11" fillId="2" borderId="1" xfId="0" applyNumberFormat="1" applyFont="1" applyFill="1" applyBorder="1" applyAlignment="1">
      <alignment vertical="top" wrapText="1"/>
    </xf>
    <xf numFmtId="0" fontId="36" fillId="2" borderId="1" xfId="0" applyFont="1" applyFill="1" applyBorder="1" applyAlignment="1">
      <alignment horizontal="left" vertical="top" wrapText="1"/>
    </xf>
    <xf numFmtId="0" fontId="37" fillId="2" borderId="8" xfId="0" applyFont="1" applyFill="1" applyBorder="1" applyAlignment="1">
      <alignment horizontal="left" vertical="top" wrapText="1"/>
    </xf>
    <xf numFmtId="0" fontId="38" fillId="2" borderId="3" xfId="0" applyFont="1" applyFill="1" applyBorder="1" applyAlignment="1">
      <alignment horizontal="left" vertical="top" wrapText="1"/>
    </xf>
    <xf numFmtId="0" fontId="38" fillId="2" borderId="4" xfId="0" applyFont="1" applyFill="1" applyBorder="1" applyAlignment="1">
      <alignment horizontal="left" vertical="top" wrapText="1"/>
    </xf>
    <xf numFmtId="0" fontId="39" fillId="2" borderId="6" xfId="0" applyFont="1" applyFill="1" applyBorder="1" applyAlignment="1">
      <alignment vertical="top" wrapText="1"/>
    </xf>
    <xf numFmtId="0" fontId="39" fillId="2" borderId="0" xfId="0" applyFont="1" applyFill="1" applyBorder="1" applyAlignment="1">
      <alignment vertical="top" wrapText="1"/>
    </xf>
    <xf numFmtId="0" fontId="39" fillId="2" borderId="3" xfId="0" applyFont="1" applyFill="1" applyBorder="1" applyAlignment="1">
      <alignment horizontal="left" vertical="top" wrapText="1"/>
    </xf>
    <xf numFmtId="0" fontId="40" fillId="2" borderId="0" xfId="0" applyFont="1" applyFill="1" applyBorder="1" applyAlignment="1">
      <alignment horizontal="left" vertical="top" wrapText="1"/>
    </xf>
    <xf numFmtId="0" fontId="40" fillId="2" borderId="3" xfId="0" applyFont="1" applyFill="1" applyBorder="1" applyAlignment="1">
      <alignment horizontal="left" vertical="top" wrapText="1"/>
    </xf>
    <xf numFmtId="0" fontId="40" fillId="2" borderId="7" xfId="0" applyFont="1" applyFill="1" applyBorder="1" applyAlignment="1">
      <alignment vertical="top" wrapText="1"/>
    </xf>
    <xf numFmtId="0" fontId="40" fillId="2" borderId="7" xfId="0" applyFont="1" applyFill="1" applyBorder="1" applyAlignment="1">
      <alignment horizontal="left" vertical="top" wrapText="1"/>
    </xf>
    <xf numFmtId="0" fontId="40" fillId="2" borderId="11" xfId="0" applyFont="1" applyFill="1" applyBorder="1" applyAlignment="1">
      <alignment vertical="top" wrapText="1"/>
    </xf>
    <xf numFmtId="0" fontId="39" fillId="2" borderId="8" xfId="0" applyFont="1" applyFill="1" applyBorder="1" applyAlignment="1">
      <alignment horizontal="left" vertical="top" wrapText="1"/>
    </xf>
    <xf numFmtId="0" fontId="39" fillId="2" borderId="6" xfId="0" applyFont="1" applyFill="1" applyBorder="1" applyAlignment="1">
      <alignment wrapText="1"/>
    </xf>
    <xf numFmtId="0" fontId="39" fillId="2" borderId="11" xfId="0" applyFont="1" applyFill="1" applyBorder="1" applyAlignment="1">
      <alignment horizontal="left" vertical="top" wrapText="1"/>
    </xf>
    <xf numFmtId="0" fontId="39" fillId="2" borderId="8" xfId="0" applyFont="1" applyFill="1" applyBorder="1" applyAlignment="1">
      <alignment vertical="top" wrapText="1"/>
    </xf>
    <xf numFmtId="0" fontId="39" fillId="2" borderId="4" xfId="0" applyFont="1" applyFill="1" applyBorder="1" applyAlignment="1">
      <alignment vertical="top" wrapText="1"/>
    </xf>
    <xf numFmtId="0" fontId="39" fillId="2" borderId="5" xfId="0" applyFont="1" applyFill="1" applyBorder="1" applyAlignment="1">
      <alignment vertical="top" wrapText="1"/>
    </xf>
    <xf numFmtId="0" fontId="39" fillId="2" borderId="1" xfId="0" applyFont="1" applyFill="1" applyBorder="1" applyAlignment="1">
      <alignment vertical="top" wrapText="1"/>
    </xf>
    <xf numFmtId="0" fontId="39" fillId="2" borderId="12" xfId="0" applyFont="1" applyFill="1" applyBorder="1" applyAlignment="1">
      <alignment vertical="top" wrapText="1"/>
    </xf>
    <xf numFmtId="0" fontId="40" fillId="2" borderId="3" xfId="0" applyFont="1" applyFill="1" applyBorder="1" applyAlignment="1">
      <alignment vertical="top" wrapText="1"/>
    </xf>
    <xf numFmtId="0" fontId="39" fillId="2" borderId="1" xfId="0" applyFont="1" applyFill="1" applyBorder="1" applyAlignment="1">
      <alignment horizontal="left" vertical="top" wrapText="1"/>
    </xf>
    <xf numFmtId="0" fontId="41" fillId="2" borderId="8" xfId="0" applyFont="1" applyFill="1" applyBorder="1" applyAlignment="1">
      <alignment horizontal="left" vertical="top" wrapText="1"/>
    </xf>
    <xf numFmtId="0" fontId="41" fillId="2" borderId="6" xfId="0" applyFont="1" applyFill="1" applyBorder="1" applyAlignment="1">
      <alignment horizontal="left" vertical="top" wrapText="1"/>
    </xf>
    <xf numFmtId="0" fontId="40" fillId="2" borderId="2" xfId="0" applyFont="1" applyFill="1" applyBorder="1" applyAlignment="1">
      <alignment horizontal="left" vertical="top" wrapText="1"/>
    </xf>
    <xf numFmtId="0" fontId="42" fillId="2" borderId="14" xfId="0" applyFont="1" applyFill="1" applyBorder="1" applyAlignment="1">
      <alignment horizontal="left" vertical="top" wrapText="1"/>
    </xf>
    <xf numFmtId="0" fontId="36" fillId="2" borderId="15" xfId="0" applyFont="1" applyFill="1" applyBorder="1" applyAlignment="1">
      <alignment horizontal="left" vertical="top" wrapText="1"/>
    </xf>
    <xf numFmtId="0" fontId="38" fillId="2" borderId="11" xfId="0" applyFont="1" applyFill="1" applyBorder="1" applyAlignment="1">
      <alignment horizontal="left" vertical="top" wrapText="1"/>
    </xf>
    <xf numFmtId="0" fontId="38" fillId="2" borderId="7" xfId="0" applyFont="1" applyFill="1" applyBorder="1" applyAlignment="1">
      <alignment horizontal="left" vertical="top" wrapText="1"/>
    </xf>
    <xf numFmtId="0" fontId="38" fillId="2" borderId="4" xfId="0" applyFont="1" applyFill="1" applyBorder="1" applyAlignment="1">
      <alignment vertical="top" wrapText="1"/>
    </xf>
    <xf numFmtId="0" fontId="38" fillId="2" borderId="2" xfId="0" applyFont="1" applyFill="1" applyBorder="1" applyAlignment="1">
      <alignment vertical="top" wrapText="1"/>
    </xf>
    <xf numFmtId="0" fontId="38" fillId="2" borderId="13" xfId="0" applyFont="1" applyFill="1" applyBorder="1" applyAlignment="1">
      <alignment vertical="top" wrapText="1"/>
    </xf>
    <xf numFmtId="0" fontId="37" fillId="2" borderId="14" xfId="0" applyFont="1" applyFill="1" applyBorder="1" applyAlignment="1">
      <alignment horizontal="left" vertical="top" wrapText="1"/>
    </xf>
    <xf numFmtId="0" fontId="38" fillId="2" borderId="10" xfId="0" applyFont="1" applyFill="1" applyBorder="1" applyAlignment="1">
      <alignment vertical="top" wrapText="1"/>
    </xf>
    <xf numFmtId="0" fontId="36" fillId="2" borderId="0" xfId="0" applyFont="1" applyFill="1" applyBorder="1" applyAlignment="1">
      <alignment horizontal="left" vertical="top" wrapText="1"/>
    </xf>
    <xf numFmtId="0" fontId="38" fillId="2" borderId="1" xfId="0" applyFont="1" applyFill="1" applyBorder="1" applyAlignment="1">
      <alignment vertical="top" wrapText="1"/>
    </xf>
    <xf numFmtId="0" fontId="38" fillId="2" borderId="1" xfId="0" applyFont="1" applyFill="1" applyBorder="1" applyAlignment="1">
      <alignment horizontal="left" vertical="top" wrapText="1"/>
    </xf>
    <xf numFmtId="0" fontId="40" fillId="2" borderId="11" xfId="0" applyFont="1" applyFill="1" applyBorder="1" applyAlignment="1">
      <alignment horizontal="left" vertical="top" wrapText="1"/>
    </xf>
    <xf numFmtId="0" fontId="40" fillId="2" borderId="4" xfId="0" applyFont="1" applyFill="1" applyBorder="1" applyAlignment="1">
      <alignment horizontal="left" vertical="top" wrapText="1"/>
    </xf>
    <xf numFmtId="0" fontId="39" fillId="2" borderId="3" xfId="0" applyFont="1" applyFill="1" applyBorder="1" applyAlignment="1">
      <alignment vertical="top" wrapText="1"/>
    </xf>
    <xf numFmtId="0" fontId="39" fillId="2" borderId="7" xfId="0" applyFont="1" applyFill="1" applyBorder="1" applyAlignment="1">
      <alignment vertical="top" wrapText="1"/>
    </xf>
    <xf numFmtId="0" fontId="39" fillId="2" borderId="11" xfId="0" applyFont="1" applyFill="1" applyBorder="1" applyAlignment="1">
      <alignment vertical="top" wrapText="1"/>
    </xf>
    <xf numFmtId="0" fontId="39" fillId="2" borderId="8" xfId="0" applyFont="1" applyFill="1" applyBorder="1" applyAlignment="1">
      <alignment wrapText="1"/>
    </xf>
    <xf numFmtId="0" fontId="37" fillId="2" borderId="6" xfId="0" applyFont="1" applyFill="1" applyBorder="1" applyAlignment="1">
      <alignment horizontal="left" vertical="top" wrapText="1"/>
    </xf>
    <xf numFmtId="0" fontId="23" fillId="2" borderId="14" xfId="0" applyFont="1" applyFill="1" applyBorder="1" applyAlignment="1">
      <alignment horizontal="left" vertical="top" wrapText="1"/>
    </xf>
    <xf numFmtId="0" fontId="38" fillId="2" borderId="6" xfId="0" applyFont="1" applyFill="1" applyBorder="1" applyAlignment="1">
      <alignment vertical="top" wrapText="1"/>
    </xf>
    <xf numFmtId="0" fontId="38" fillId="2" borderId="8" xfId="0" applyFont="1" applyFill="1" applyBorder="1" applyAlignment="1">
      <alignment horizontal="left" vertical="top" wrapText="1"/>
    </xf>
    <xf numFmtId="0" fontId="4" fillId="2" borderId="0" xfId="0" applyFont="1" applyFill="1" applyAlignment="1">
      <alignment wrapText="1"/>
    </xf>
    <xf numFmtId="0" fontId="4" fillId="2" borderId="0" xfId="0" applyFont="1" applyFill="1" applyAlignment="1">
      <alignment horizontal="left" wrapText="1"/>
    </xf>
    <xf numFmtId="0" fontId="4" fillId="2" borderId="0" xfId="0" applyFont="1" applyFill="1" applyAlignment="1">
      <alignment horizontal="left" vertical="top" wrapText="1"/>
    </xf>
    <xf numFmtId="0" fontId="26" fillId="2" borderId="14" xfId="0" applyFont="1" applyFill="1" applyBorder="1" applyAlignment="1">
      <alignment horizontal="left" vertical="top" wrapText="1"/>
    </xf>
    <xf numFmtId="0" fontId="26" fillId="2" borderId="8" xfId="0" applyFont="1" applyFill="1" applyBorder="1" applyAlignment="1">
      <alignment horizontal="left" vertical="top" wrapText="1"/>
    </xf>
    <xf numFmtId="0" fontId="31" fillId="0" borderId="0" xfId="0" applyFont="1" applyBorder="1" applyAlignment="1">
      <alignment horizontal="left" wrapText="1"/>
    </xf>
    <xf numFmtId="0" fontId="27" fillId="2" borderId="14" xfId="0" applyFont="1" applyFill="1" applyBorder="1" applyAlignment="1">
      <alignment horizontal="left"/>
    </xf>
    <xf numFmtId="0" fontId="27" fillId="2" borderId="10" xfId="0" applyFont="1" applyFill="1" applyBorder="1" applyAlignment="1">
      <alignment horizontal="left"/>
    </xf>
    <xf numFmtId="0" fontId="25" fillId="2" borderId="8" xfId="0" applyFont="1" applyFill="1" applyBorder="1" applyAlignment="1">
      <alignment horizontal="left" vertical="top" wrapText="1"/>
    </xf>
    <xf numFmtId="0" fontId="28" fillId="2" borderId="8" xfId="0" applyFont="1" applyFill="1" applyBorder="1" applyAlignment="1">
      <alignment wrapText="1"/>
    </xf>
    <xf numFmtId="0" fontId="28" fillId="2" borderId="6" xfId="0" applyFont="1" applyFill="1" applyBorder="1" applyAlignment="1">
      <alignment wrapText="1"/>
    </xf>
    <xf numFmtId="0" fontId="18" fillId="0" borderId="0" xfId="0" applyFont="1" applyBorder="1" applyAlignment="1">
      <alignment horizontal="left" wrapText="1"/>
    </xf>
    <xf numFmtId="0" fontId="14" fillId="2" borderId="14" xfId="0" applyFont="1" applyFill="1" applyBorder="1" applyAlignment="1">
      <alignment horizontal="left" vertical="top" wrapText="1"/>
    </xf>
    <xf numFmtId="0" fontId="16" fillId="2" borderId="14" xfId="0" applyFont="1" applyFill="1" applyBorder="1" applyAlignment="1">
      <alignment wrapText="1"/>
    </xf>
    <xf numFmtId="0" fontId="16" fillId="2" borderId="10" xfId="0" applyFont="1" applyFill="1" applyBorder="1" applyAlignment="1">
      <alignment wrapText="1"/>
    </xf>
    <xf numFmtId="0" fontId="14" fillId="2" borderId="8" xfId="0" applyFont="1" applyFill="1" applyBorder="1" applyAlignment="1">
      <alignment horizontal="left" vertical="top" wrapText="1"/>
    </xf>
    <xf numFmtId="0" fontId="16" fillId="2" borderId="8" xfId="0" applyFont="1" applyFill="1" applyBorder="1" applyAlignment="1">
      <alignment wrapText="1"/>
    </xf>
    <xf numFmtId="0" fontId="16" fillId="2" borderId="6" xfId="0" applyFont="1" applyFill="1" applyBorder="1" applyAlignment="1">
      <alignment wrapText="1"/>
    </xf>
    <xf numFmtId="0" fontId="13" fillId="0" borderId="6" xfId="0" applyFont="1" applyFill="1" applyBorder="1" applyAlignment="1">
      <alignment horizontal="left" vertical="top" wrapText="1"/>
    </xf>
    <xf numFmtId="0" fontId="13" fillId="0" borderId="1" xfId="0" applyFont="1" applyFill="1" applyBorder="1" applyAlignment="1">
      <alignment horizontal="left" vertical="top" wrapText="1"/>
    </xf>
    <xf numFmtId="0" fontId="22" fillId="0" borderId="0" xfId="0" applyFont="1" applyFill="1" applyBorder="1" applyAlignment="1">
      <alignment horizontal="left" vertical="top" wrapText="1"/>
    </xf>
    <xf numFmtId="0" fontId="13" fillId="2" borderId="8"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11"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3" xfId="0" applyFont="1" applyFill="1" applyBorder="1" applyAlignment="1">
      <alignment horizontal="left" vertical="top" wrapText="1"/>
    </xf>
    <xf numFmtId="0" fontId="14" fillId="2" borderId="15" xfId="0" applyFont="1" applyFill="1" applyBorder="1" applyAlignment="1">
      <alignment horizontal="left" vertical="top" wrapText="1"/>
    </xf>
    <xf numFmtId="0" fontId="14" fillId="2" borderId="0" xfId="0" applyFont="1" applyFill="1" applyBorder="1" applyAlignment="1">
      <alignment horizontal="left" vertical="top" wrapText="1"/>
    </xf>
    <xf numFmtId="0" fontId="38" fillId="2" borderId="3" xfId="0" applyFont="1" applyFill="1" applyBorder="1" applyAlignment="1">
      <alignment horizontal="left" vertical="top" wrapText="1"/>
    </xf>
    <xf numFmtId="0" fontId="23" fillId="2" borderId="2" xfId="0" applyFont="1" applyFill="1" applyBorder="1" applyAlignment="1">
      <alignment horizontal="left" vertical="top" wrapText="1"/>
    </xf>
    <xf numFmtId="0" fontId="23" fillId="2" borderId="3" xfId="0" applyFont="1" applyFill="1" applyBorder="1" applyAlignment="1">
      <alignment horizontal="left" vertical="top" wrapText="1"/>
    </xf>
    <xf numFmtId="0" fontId="23" fillId="2" borderId="4"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41" fillId="2" borderId="5" xfId="0" applyFont="1" applyFill="1" applyBorder="1" applyAlignment="1">
      <alignment horizontal="left" vertical="top" wrapText="1"/>
    </xf>
    <xf numFmtId="0" fontId="41" fillId="2" borderId="8" xfId="0" applyFont="1" applyFill="1" applyBorder="1" applyAlignment="1">
      <alignment horizontal="left" vertical="top" wrapText="1"/>
    </xf>
    <xf numFmtId="0" fontId="13" fillId="2" borderId="13" xfId="0" applyFont="1" applyFill="1" applyBorder="1" applyAlignment="1">
      <alignment horizontal="left" vertical="top" wrapText="1"/>
    </xf>
    <xf numFmtId="0" fontId="13" fillId="2" borderId="9" xfId="0" applyFont="1" applyFill="1" applyBorder="1" applyAlignment="1">
      <alignment horizontal="left" vertical="top" wrapText="1"/>
    </xf>
    <xf numFmtId="0" fontId="13" fillId="2" borderId="3" xfId="0" applyFont="1" applyFill="1" applyBorder="1" applyAlignment="1">
      <alignment horizontal="center" vertical="top" wrapText="1"/>
    </xf>
    <xf numFmtId="0" fontId="15" fillId="2" borderId="14" xfId="0" applyFont="1" applyFill="1" applyBorder="1" applyAlignment="1">
      <alignment horizontal="left" vertical="top" wrapText="1"/>
    </xf>
    <xf numFmtId="0" fontId="20" fillId="2" borderId="2" xfId="0" applyFont="1" applyFill="1" applyBorder="1" applyAlignment="1">
      <alignment horizontal="left" vertical="top" wrapText="1"/>
    </xf>
    <xf numFmtId="0" fontId="20" fillId="2" borderId="3" xfId="0" applyFont="1" applyFill="1" applyBorder="1" applyAlignment="1">
      <alignment horizontal="left" vertical="top" wrapText="1"/>
    </xf>
    <xf numFmtId="0" fontId="15" fillId="2" borderId="8" xfId="0" applyFont="1" applyFill="1" applyBorder="1" applyAlignment="1">
      <alignment horizontal="left" vertical="top" wrapText="1"/>
    </xf>
    <xf numFmtId="0" fontId="41" fillId="2" borderId="14" xfId="0" applyFont="1" applyFill="1" applyBorder="1" applyAlignment="1">
      <alignment horizontal="left" vertical="top" wrapText="1"/>
    </xf>
    <xf numFmtId="0" fontId="21" fillId="2" borderId="0" xfId="0" applyFont="1" applyFill="1" applyAlignment="1">
      <alignment wrapText="1"/>
    </xf>
    <xf numFmtId="0" fontId="4" fillId="2" borderId="0" xfId="0" applyFont="1" applyFill="1" applyAlignment="1">
      <alignment horizontal="left" wrapText="1"/>
    </xf>
    <xf numFmtId="0" fontId="27" fillId="2" borderId="2" xfId="0" applyFont="1" applyFill="1" applyBorder="1" applyAlignment="1">
      <alignment horizontal="center" vertical="top" wrapText="1"/>
    </xf>
    <xf numFmtId="0" fontId="27" fillId="2" borderId="3" xfId="0" applyFont="1" applyFill="1" applyBorder="1" applyAlignment="1">
      <alignment horizontal="center" vertical="top" wrapText="1"/>
    </xf>
    <xf numFmtId="0" fontId="28" fillId="2" borderId="4" xfId="0" applyFont="1" applyFill="1" applyBorder="1" applyAlignment="1">
      <alignment horizontal="center" vertical="top" wrapText="1"/>
    </xf>
    <xf numFmtId="0" fontId="28" fillId="2" borderId="4" xfId="0" applyFont="1" applyFill="1" applyBorder="1" applyAlignment="1">
      <alignment vertical="top" wrapText="1"/>
    </xf>
    <xf numFmtId="0" fontId="27" fillId="2" borderId="5" xfId="0" applyFont="1" applyFill="1" applyBorder="1" applyAlignment="1">
      <alignment horizontal="center" vertical="top" wrapText="1"/>
    </xf>
    <xf numFmtId="0" fontId="28" fillId="2" borderId="8" xfId="0" applyFont="1" applyFill="1" applyBorder="1" applyAlignment="1">
      <alignment horizontal="center" vertical="top" wrapText="1"/>
    </xf>
    <xf numFmtId="0" fontId="28" fillId="2" borderId="6" xfId="0" applyFont="1" applyFill="1" applyBorder="1" applyAlignment="1">
      <alignment horizontal="center" vertical="top" wrapText="1"/>
    </xf>
    <xf numFmtId="0" fontId="31" fillId="0" borderId="0" xfId="0" applyFont="1" applyFill="1" applyAlignment="1">
      <alignment horizontal="center" vertical="center" wrapText="1"/>
    </xf>
    <xf numFmtId="0" fontId="8" fillId="2" borderId="2" xfId="0" applyFont="1" applyFill="1" applyBorder="1" applyAlignment="1">
      <alignment horizontal="center" vertical="top" wrapText="1"/>
    </xf>
    <xf numFmtId="0" fontId="10" fillId="2" borderId="3" xfId="0" applyFont="1" applyFill="1" applyBorder="1" applyAlignment="1">
      <alignment vertical="top" wrapText="1"/>
    </xf>
    <xf numFmtId="0" fontId="9" fillId="2" borderId="4" xfId="0" applyFont="1" applyFill="1" applyBorder="1" applyAlignment="1">
      <alignment vertical="top" wrapText="1"/>
    </xf>
    <xf numFmtId="0" fontId="29" fillId="2" borderId="3" xfId="0" applyFont="1" applyFill="1" applyBorder="1" applyAlignment="1">
      <alignment vertical="top" wrapText="1"/>
    </xf>
    <xf numFmtId="0" fontId="28" fillId="2" borderId="4" xfId="0" applyFont="1" applyFill="1" applyBorder="1" applyAlignment="1">
      <alignment vertical="top"/>
    </xf>
    <xf numFmtId="0" fontId="29" fillId="2" borderId="3" xfId="0" applyFont="1" applyFill="1" applyBorder="1" applyAlignment="1">
      <alignment vertical="top"/>
    </xf>
    <xf numFmtId="0" fontId="4" fillId="0" borderId="0" xfId="0" applyFont="1" applyAlignment="1">
      <alignment horizont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tabSelected="1" view="pageBreakPreview" topLeftCell="D3" zoomScaleNormal="100" zoomScaleSheetLayoutView="100" workbookViewId="0">
      <selection activeCell="H12" sqref="H12"/>
    </sheetView>
  </sheetViews>
  <sheetFormatPr defaultRowHeight="15" x14ac:dyDescent="0.25"/>
  <cols>
    <col min="1" max="1" width="3.5703125" customWidth="1"/>
    <col min="2" max="2" width="29.42578125" customWidth="1"/>
    <col min="3" max="3" width="48.85546875" customWidth="1"/>
    <col min="4" max="4" width="7.42578125" customWidth="1"/>
    <col min="5" max="5" width="27.140625" customWidth="1"/>
    <col min="6" max="6" width="22" customWidth="1"/>
    <col min="7" max="7" width="15.28515625" customWidth="1"/>
    <col min="8" max="8" width="14.28515625" customWidth="1"/>
    <col min="9" max="10" width="12.7109375" customWidth="1"/>
    <col min="14" max="14" width="11" bestFit="1" customWidth="1"/>
    <col min="15" max="15" width="18.28515625" customWidth="1"/>
    <col min="17" max="17" width="10" bestFit="1" customWidth="1"/>
  </cols>
  <sheetData>
    <row r="1" spans="1:10" ht="15.75" hidden="1" x14ac:dyDescent="0.25">
      <c r="A1" s="1"/>
      <c r="B1" s="1"/>
      <c r="C1" s="47"/>
      <c r="D1" s="47"/>
      <c r="E1" s="47"/>
      <c r="F1" s="47"/>
      <c r="G1" s="6"/>
      <c r="H1" s="2"/>
      <c r="I1" s="208" t="s">
        <v>49</v>
      </c>
      <c r="J1" s="208"/>
    </row>
    <row r="2" spans="1:10" ht="15.75" hidden="1" x14ac:dyDescent="0.25">
      <c r="A2" s="1"/>
      <c r="B2" s="1"/>
      <c r="C2" s="47"/>
      <c r="D2" s="47"/>
      <c r="E2" s="47"/>
      <c r="F2" s="47"/>
      <c r="G2" s="6"/>
      <c r="H2" s="2"/>
      <c r="I2" s="46"/>
      <c r="J2" s="46"/>
    </row>
    <row r="3" spans="1:10" ht="15.75" x14ac:dyDescent="0.25">
      <c r="A3" s="1"/>
      <c r="B3" s="1"/>
      <c r="C3" s="47"/>
      <c r="D3" s="47"/>
      <c r="E3" s="47"/>
      <c r="F3" s="47"/>
      <c r="G3" s="6"/>
      <c r="H3" s="2"/>
      <c r="I3" s="164" t="s">
        <v>61</v>
      </c>
      <c r="J3" s="164"/>
    </row>
    <row r="4" spans="1:10" ht="15.75" customHeight="1" x14ac:dyDescent="0.25">
      <c r="A4" s="1"/>
      <c r="B4" s="1"/>
      <c r="C4" s="47"/>
      <c r="D4" s="47"/>
      <c r="E4" s="47"/>
      <c r="F4" s="47"/>
      <c r="G4" s="17"/>
      <c r="H4" s="17"/>
      <c r="I4" s="209" t="s">
        <v>87</v>
      </c>
      <c r="J4" s="209"/>
    </row>
    <row r="5" spans="1:10" ht="31.5" customHeight="1" x14ac:dyDescent="0.25">
      <c r="A5" s="1"/>
      <c r="B5" s="1"/>
      <c r="C5" s="47"/>
      <c r="D5" s="47"/>
      <c r="E5" s="47"/>
      <c r="F5" s="47"/>
      <c r="G5" s="17"/>
      <c r="H5" s="17"/>
      <c r="I5" s="166" t="s">
        <v>88</v>
      </c>
      <c r="J5" s="166"/>
    </row>
    <row r="6" spans="1:10" ht="31.5" customHeight="1" x14ac:dyDescent="0.25">
      <c r="A6" s="1"/>
      <c r="B6" s="1"/>
      <c r="C6" s="47"/>
      <c r="D6" s="47"/>
      <c r="E6" s="47"/>
      <c r="F6" s="47"/>
      <c r="G6" s="17"/>
      <c r="H6" s="224" t="s">
        <v>89</v>
      </c>
      <c r="I6" s="224"/>
      <c r="J6" s="224"/>
    </row>
    <row r="7" spans="1:10" ht="15.75" x14ac:dyDescent="0.25">
      <c r="A7" s="1"/>
      <c r="B7" s="1"/>
      <c r="C7" s="47"/>
      <c r="D7" s="47"/>
      <c r="E7" s="47"/>
      <c r="F7" s="47"/>
      <c r="G7" s="17"/>
      <c r="H7" s="17"/>
      <c r="I7" s="165"/>
      <c r="J7" s="165"/>
    </row>
    <row r="8" spans="1:10" ht="51.75" customHeight="1" x14ac:dyDescent="0.4">
      <c r="A8" s="106"/>
      <c r="B8" s="106"/>
      <c r="C8" s="217" t="s">
        <v>38</v>
      </c>
      <c r="D8" s="217"/>
      <c r="E8" s="217"/>
      <c r="F8" s="217"/>
      <c r="G8" s="217"/>
      <c r="H8" s="217"/>
      <c r="I8" s="107"/>
      <c r="J8" s="108"/>
    </row>
    <row r="9" spans="1:10" ht="26.25" x14ac:dyDescent="0.4">
      <c r="A9" s="106"/>
      <c r="B9" s="106"/>
      <c r="C9" s="109"/>
      <c r="D9" s="110"/>
      <c r="E9" s="110"/>
      <c r="F9" s="110"/>
      <c r="G9" s="110"/>
      <c r="H9" s="110"/>
      <c r="I9" s="111"/>
      <c r="J9" s="111"/>
    </row>
    <row r="10" spans="1:10" ht="23.25" customHeight="1" x14ac:dyDescent="0.25">
      <c r="A10" s="217" t="s">
        <v>0</v>
      </c>
      <c r="B10" s="217"/>
      <c r="C10" s="217"/>
      <c r="D10" s="217"/>
      <c r="E10" s="217"/>
      <c r="F10" s="217"/>
      <c r="G10" s="217"/>
      <c r="H10" s="217"/>
      <c r="I10" s="217"/>
      <c r="J10" s="217"/>
    </row>
    <row r="11" spans="1:10" ht="23.25" customHeight="1" x14ac:dyDescent="0.25">
      <c r="A11" s="217" t="s">
        <v>37</v>
      </c>
      <c r="B11" s="217"/>
      <c r="C11" s="217"/>
      <c r="D11" s="217"/>
      <c r="E11" s="217"/>
      <c r="F11" s="217"/>
      <c r="G11" s="217"/>
      <c r="H11" s="217"/>
      <c r="I11" s="217"/>
      <c r="J11" s="217"/>
    </row>
    <row r="12" spans="1:10" ht="20.25" x14ac:dyDescent="0.25">
      <c r="A12" s="37"/>
      <c r="B12" s="38"/>
      <c r="C12" s="38"/>
      <c r="D12" s="38"/>
      <c r="E12" s="38"/>
      <c r="F12" s="38"/>
      <c r="G12" s="38"/>
      <c r="H12" s="38"/>
      <c r="I12" s="38"/>
      <c r="J12" s="38"/>
    </row>
    <row r="13" spans="1:10" ht="19.5" x14ac:dyDescent="0.25">
      <c r="A13" s="12"/>
      <c r="B13" s="38"/>
      <c r="C13" s="38"/>
      <c r="D13" s="38"/>
      <c r="E13" s="38"/>
      <c r="F13" s="38"/>
      <c r="G13" s="38"/>
      <c r="H13" s="38"/>
      <c r="I13" s="38"/>
      <c r="J13" s="38"/>
    </row>
    <row r="14" spans="1:10" x14ac:dyDescent="0.25">
      <c r="A14" s="218" t="s">
        <v>15</v>
      </c>
      <c r="B14" s="210" t="s">
        <v>4</v>
      </c>
      <c r="C14" s="210" t="s">
        <v>8</v>
      </c>
      <c r="D14" s="210" t="s">
        <v>48</v>
      </c>
      <c r="E14" s="210" t="s">
        <v>5</v>
      </c>
      <c r="F14" s="210" t="s">
        <v>12</v>
      </c>
      <c r="G14" s="210" t="s">
        <v>65</v>
      </c>
      <c r="H14" s="214" t="s">
        <v>32</v>
      </c>
      <c r="I14" s="215"/>
      <c r="J14" s="216"/>
    </row>
    <row r="15" spans="1:10" x14ac:dyDescent="0.25">
      <c r="A15" s="219"/>
      <c r="B15" s="221"/>
      <c r="C15" s="223"/>
      <c r="D15" s="211"/>
      <c r="E15" s="211"/>
      <c r="F15" s="211"/>
      <c r="G15" s="211"/>
      <c r="H15" s="210" t="s">
        <v>71</v>
      </c>
      <c r="I15" s="210" t="s">
        <v>66</v>
      </c>
      <c r="J15" s="210" t="s">
        <v>67</v>
      </c>
    </row>
    <row r="16" spans="1:10" ht="33" customHeight="1" x14ac:dyDescent="0.25">
      <c r="A16" s="220"/>
      <c r="B16" s="222"/>
      <c r="C16" s="222"/>
      <c r="D16" s="212"/>
      <c r="E16" s="212"/>
      <c r="F16" s="212"/>
      <c r="G16" s="213"/>
      <c r="H16" s="212"/>
      <c r="I16" s="212"/>
      <c r="J16" s="212" t="s">
        <v>7</v>
      </c>
    </row>
    <row r="17" spans="1:10" ht="15" customHeight="1" x14ac:dyDescent="0.25">
      <c r="A17" s="50">
        <v>1</v>
      </c>
      <c r="B17" s="51">
        <v>2</v>
      </c>
      <c r="C17" s="51">
        <v>3</v>
      </c>
      <c r="D17" s="52">
        <v>4</v>
      </c>
      <c r="E17" s="52">
        <v>5</v>
      </c>
      <c r="F17" s="52">
        <v>6</v>
      </c>
      <c r="G17" s="50">
        <v>7</v>
      </c>
      <c r="H17" s="52">
        <v>8</v>
      </c>
      <c r="I17" s="52">
        <v>9</v>
      </c>
      <c r="J17" s="52">
        <v>10</v>
      </c>
    </row>
    <row r="18" spans="1:10" ht="45.75" hidden="1" customHeight="1" x14ac:dyDescent="0.25">
      <c r="A18" s="186">
        <v>1</v>
      </c>
      <c r="B18" s="188" t="s">
        <v>3</v>
      </c>
      <c r="C18" s="5" t="s">
        <v>35</v>
      </c>
      <c r="D18" s="196" t="s">
        <v>34</v>
      </c>
      <c r="E18" s="200" t="s">
        <v>6</v>
      </c>
      <c r="F18" s="27" t="s">
        <v>76</v>
      </c>
      <c r="G18" s="9">
        <f>H18+I18+J18</f>
        <v>493254</v>
      </c>
      <c r="H18" s="8">
        <f>H19+H21+H24+H26+H28+H30+H32+H34</f>
        <v>0</v>
      </c>
      <c r="I18" s="8">
        <f>I19+I21+I24+I26+I28+I30+I32+I34+I35</f>
        <v>206100</v>
      </c>
      <c r="J18" s="8">
        <f>J19+J21+J24+J26+J28+J30+J32+J34+J35</f>
        <v>287154</v>
      </c>
    </row>
    <row r="19" spans="1:10" ht="42.75" hidden="1" customHeight="1" x14ac:dyDescent="0.25">
      <c r="A19" s="187"/>
      <c r="B19" s="189"/>
      <c r="C19" s="190" t="s">
        <v>51</v>
      </c>
      <c r="D19" s="197"/>
      <c r="E19" s="201"/>
      <c r="F19" s="27" t="s">
        <v>21</v>
      </c>
      <c r="G19" s="16">
        <f>H19+I19+J19</f>
        <v>66402</v>
      </c>
      <c r="H19" s="16">
        <v>0</v>
      </c>
      <c r="I19" s="16">
        <v>0</v>
      </c>
      <c r="J19" s="16">
        <v>66402</v>
      </c>
    </row>
    <row r="20" spans="1:10" ht="172.5" hidden="1" customHeight="1" x14ac:dyDescent="0.25">
      <c r="A20" s="187"/>
      <c r="B20" s="189"/>
      <c r="C20" s="191"/>
      <c r="D20" s="197"/>
      <c r="E20" s="201"/>
      <c r="F20" s="32" t="s">
        <v>43</v>
      </c>
      <c r="G20" s="20">
        <f>H20+I20+J20</f>
        <v>55335</v>
      </c>
      <c r="H20" s="20">
        <v>0</v>
      </c>
      <c r="I20" s="20">
        <v>0</v>
      </c>
      <c r="J20" s="20">
        <v>55335</v>
      </c>
    </row>
    <row r="21" spans="1:10" ht="42.75" hidden="1" customHeight="1" x14ac:dyDescent="0.25">
      <c r="A21" s="187"/>
      <c r="B21" s="189"/>
      <c r="C21" s="190" t="s">
        <v>27</v>
      </c>
      <c r="D21" s="197"/>
      <c r="E21" s="201"/>
      <c r="F21" s="35" t="s">
        <v>22</v>
      </c>
      <c r="G21" s="33">
        <f t="shared" ref="G21:G31" si="0">H21+I21+J21</f>
        <v>90090</v>
      </c>
      <c r="H21" s="33">
        <v>0</v>
      </c>
      <c r="I21" s="33">
        <v>0</v>
      </c>
      <c r="J21" s="16">
        <v>90090</v>
      </c>
    </row>
    <row r="22" spans="1:10" ht="48" hidden="1" customHeight="1" x14ac:dyDescent="0.25">
      <c r="A22" s="87"/>
      <c r="B22" s="86"/>
      <c r="C22" s="176"/>
      <c r="D22" s="88"/>
      <c r="E22" s="32"/>
      <c r="F22" s="25" t="s">
        <v>33</v>
      </c>
      <c r="G22" s="15">
        <f t="shared" si="0"/>
        <v>75075</v>
      </c>
      <c r="H22" s="15">
        <v>0</v>
      </c>
      <c r="I22" s="15">
        <v>0</v>
      </c>
      <c r="J22" s="15">
        <v>75075</v>
      </c>
    </row>
    <row r="23" spans="1:10" ht="108" hidden="1" x14ac:dyDescent="0.25">
      <c r="A23" s="26"/>
      <c r="B23" s="7"/>
      <c r="C23" s="53"/>
      <c r="D23" s="13"/>
      <c r="E23" s="24"/>
      <c r="F23" s="48" t="s">
        <v>44</v>
      </c>
      <c r="G23" s="49"/>
      <c r="H23" s="16"/>
      <c r="I23" s="16"/>
      <c r="J23" s="16"/>
    </row>
    <row r="24" spans="1:10" ht="24" hidden="1" x14ac:dyDescent="0.25">
      <c r="A24" s="26"/>
      <c r="B24" s="7"/>
      <c r="C24" s="190" t="s">
        <v>16</v>
      </c>
      <c r="D24" s="13"/>
      <c r="E24" s="24"/>
      <c r="F24" s="27" t="s">
        <v>22</v>
      </c>
      <c r="G24" s="16">
        <f t="shared" si="0"/>
        <v>16884</v>
      </c>
      <c r="H24" s="16">
        <v>0</v>
      </c>
      <c r="I24" s="16">
        <v>0</v>
      </c>
      <c r="J24" s="16">
        <v>16884</v>
      </c>
    </row>
    <row r="25" spans="1:10" ht="172.5" hidden="1" customHeight="1" x14ac:dyDescent="0.25">
      <c r="A25" s="26"/>
      <c r="B25" s="7"/>
      <c r="C25" s="191"/>
      <c r="D25" s="13"/>
      <c r="E25" s="24"/>
      <c r="F25" s="24" t="s">
        <v>43</v>
      </c>
      <c r="G25" s="20">
        <f t="shared" si="0"/>
        <v>14070</v>
      </c>
      <c r="H25" s="20">
        <v>0</v>
      </c>
      <c r="I25" s="20">
        <v>0</v>
      </c>
      <c r="J25" s="20">
        <v>14070</v>
      </c>
    </row>
    <row r="26" spans="1:10" ht="24" hidden="1" x14ac:dyDescent="0.25">
      <c r="A26" s="26"/>
      <c r="B26" s="7"/>
      <c r="C26" s="190" t="s">
        <v>17</v>
      </c>
      <c r="D26" s="13"/>
      <c r="E26" s="24"/>
      <c r="F26" s="35" t="s">
        <v>22</v>
      </c>
      <c r="G26" s="33">
        <f t="shared" si="0"/>
        <v>29484</v>
      </c>
      <c r="H26" s="33">
        <v>0</v>
      </c>
      <c r="I26" s="33">
        <v>0</v>
      </c>
      <c r="J26" s="16">
        <v>29484</v>
      </c>
    </row>
    <row r="27" spans="1:10" ht="156" hidden="1" x14ac:dyDescent="0.25">
      <c r="A27" s="23"/>
      <c r="B27" s="7"/>
      <c r="C27" s="191"/>
      <c r="D27" s="13"/>
      <c r="E27" s="24"/>
      <c r="F27" s="31" t="s">
        <v>43</v>
      </c>
      <c r="G27" s="39">
        <f t="shared" si="0"/>
        <v>24570</v>
      </c>
      <c r="H27" s="34">
        <v>0</v>
      </c>
      <c r="I27" s="34">
        <v>0</v>
      </c>
      <c r="J27" s="15">
        <v>24570</v>
      </c>
    </row>
    <row r="28" spans="1:10" ht="42.75" hidden="1" customHeight="1" x14ac:dyDescent="0.25">
      <c r="A28" s="23"/>
      <c r="B28" s="7"/>
      <c r="C28" s="83" t="s">
        <v>18</v>
      </c>
      <c r="D28" s="13"/>
      <c r="E28" s="24"/>
      <c r="F28" s="35" t="s">
        <v>22</v>
      </c>
      <c r="G28" s="16">
        <f t="shared" si="0"/>
        <v>6930</v>
      </c>
      <c r="H28" s="16">
        <v>0</v>
      </c>
      <c r="I28" s="16">
        <v>0</v>
      </c>
      <c r="J28" s="16">
        <v>6930</v>
      </c>
    </row>
    <row r="29" spans="1:10" ht="108" hidden="1" x14ac:dyDescent="0.25">
      <c r="A29" s="23"/>
      <c r="B29" s="7"/>
      <c r="C29" s="84"/>
      <c r="D29" s="13"/>
      <c r="E29" s="24"/>
      <c r="F29" s="25" t="s">
        <v>20</v>
      </c>
      <c r="G29" s="15">
        <f t="shared" si="0"/>
        <v>5775</v>
      </c>
      <c r="H29" s="15">
        <v>0</v>
      </c>
      <c r="I29" s="15">
        <v>0</v>
      </c>
      <c r="J29" s="15">
        <v>5775</v>
      </c>
    </row>
    <row r="30" spans="1:10" ht="42.75" hidden="1" customHeight="1" x14ac:dyDescent="0.25">
      <c r="A30" s="23"/>
      <c r="B30" s="7"/>
      <c r="C30" s="191" t="s">
        <v>19</v>
      </c>
      <c r="D30" s="202"/>
      <c r="E30" s="24"/>
      <c r="F30" s="31" t="s">
        <v>22</v>
      </c>
      <c r="G30" s="39">
        <f t="shared" si="0"/>
        <v>30702</v>
      </c>
      <c r="H30" s="39">
        <v>0</v>
      </c>
      <c r="I30" s="39">
        <v>0</v>
      </c>
      <c r="J30" s="20">
        <v>30702</v>
      </c>
    </row>
    <row r="31" spans="1:10" ht="156" hidden="1" x14ac:dyDescent="0.25">
      <c r="A31" s="23"/>
      <c r="B31" s="43"/>
      <c r="C31" s="191"/>
      <c r="D31" s="202"/>
      <c r="E31" s="24"/>
      <c r="F31" s="24" t="s">
        <v>43</v>
      </c>
      <c r="G31" s="39">
        <f t="shared" si="0"/>
        <v>25585</v>
      </c>
      <c r="H31" s="39">
        <v>0</v>
      </c>
      <c r="I31" s="39">
        <v>0</v>
      </c>
      <c r="J31" s="20">
        <v>25585</v>
      </c>
    </row>
    <row r="32" spans="1:10" ht="44.25" hidden="1" customHeight="1" x14ac:dyDescent="0.25">
      <c r="A32" s="23"/>
      <c r="B32" s="43"/>
      <c r="C32" s="190" t="s">
        <v>52</v>
      </c>
      <c r="D32" s="202"/>
      <c r="E32" s="24"/>
      <c r="F32" s="35" t="s">
        <v>22</v>
      </c>
      <c r="G32" s="16">
        <f>H32+I32+J32</f>
        <v>1932</v>
      </c>
      <c r="H32" s="33">
        <v>0</v>
      </c>
      <c r="I32" s="33">
        <v>0</v>
      </c>
      <c r="J32" s="16">
        <v>1932</v>
      </c>
    </row>
    <row r="33" spans="1:17" ht="165" hidden="1" customHeight="1" x14ac:dyDescent="0.25">
      <c r="A33" s="23"/>
      <c r="B33" s="43"/>
      <c r="C33" s="176"/>
      <c r="D33" s="202"/>
      <c r="E33" s="24"/>
      <c r="F33" s="25" t="s">
        <v>43</v>
      </c>
      <c r="G33" s="15">
        <f>H33+I33+J33</f>
        <v>1610</v>
      </c>
      <c r="H33" s="34">
        <v>0</v>
      </c>
      <c r="I33" s="34">
        <v>0</v>
      </c>
      <c r="J33" s="15">
        <v>1610</v>
      </c>
    </row>
    <row r="34" spans="1:17" ht="66.75" hidden="1" customHeight="1" x14ac:dyDescent="0.25">
      <c r="A34" s="23"/>
      <c r="B34" s="43"/>
      <c r="C34" s="73" t="s">
        <v>50</v>
      </c>
      <c r="D34" s="13"/>
      <c r="E34" s="24"/>
      <c r="F34" s="24" t="s">
        <v>29</v>
      </c>
      <c r="G34" s="20">
        <f t="shared" ref="G34:G41" si="1">H34+I34+J34</f>
        <v>44730</v>
      </c>
      <c r="H34" s="20">
        <v>0</v>
      </c>
      <c r="I34" s="20">
        <v>0</v>
      </c>
      <c r="J34" s="20">
        <f>38010+6720</f>
        <v>44730</v>
      </c>
    </row>
    <row r="35" spans="1:17" ht="42.75" hidden="1" customHeight="1" x14ac:dyDescent="0.25">
      <c r="A35" s="23"/>
      <c r="B35" s="43"/>
      <c r="C35" s="193" t="s">
        <v>74</v>
      </c>
      <c r="D35" s="13"/>
      <c r="E35" s="31"/>
      <c r="F35" s="18" t="s">
        <v>21</v>
      </c>
      <c r="G35" s="49">
        <f t="shared" si="1"/>
        <v>206100</v>
      </c>
      <c r="H35" s="81">
        <v>0</v>
      </c>
      <c r="I35" s="33">
        <f>I40+I41</f>
        <v>206100</v>
      </c>
      <c r="J35" s="16">
        <v>0</v>
      </c>
    </row>
    <row r="36" spans="1:17" ht="47.25" hidden="1" customHeight="1" x14ac:dyDescent="0.25">
      <c r="A36" s="87"/>
      <c r="B36" s="189"/>
      <c r="C36" s="194"/>
      <c r="D36" s="13" t="s">
        <v>34</v>
      </c>
      <c r="E36" s="31" t="s">
        <v>6</v>
      </c>
      <c r="F36" s="13" t="s">
        <v>31</v>
      </c>
      <c r="G36" s="49">
        <f t="shared" si="1"/>
        <v>166174.92499999999</v>
      </c>
      <c r="H36" s="77">
        <f>H37+H38</f>
        <v>0</v>
      </c>
      <c r="I36" s="80">
        <f t="shared" ref="I36:J36" si="2">I37+I38</f>
        <v>0</v>
      </c>
      <c r="J36" s="78">
        <f t="shared" si="2"/>
        <v>166174.92499999999</v>
      </c>
    </row>
    <row r="37" spans="1:17" ht="58.5" hidden="1" customHeight="1" x14ac:dyDescent="0.25">
      <c r="A37" s="23"/>
      <c r="B37" s="189"/>
      <c r="C37" s="194"/>
      <c r="D37" s="42"/>
      <c r="E37" s="45"/>
      <c r="F37" s="42"/>
      <c r="G37" s="49">
        <f t="shared" si="1"/>
        <v>164674.92499999999</v>
      </c>
      <c r="H37" s="68">
        <v>0</v>
      </c>
      <c r="I37" s="39">
        <v>0</v>
      </c>
      <c r="J37" s="20">
        <f>64674.925+100000</f>
        <v>164674.92499999999</v>
      </c>
    </row>
    <row r="38" spans="1:17" ht="40.5" hidden="1" customHeight="1" x14ac:dyDescent="0.25">
      <c r="A38" s="23"/>
      <c r="B38" s="86"/>
      <c r="C38" s="194"/>
      <c r="D38" s="42"/>
      <c r="E38" s="45"/>
      <c r="F38" s="42"/>
      <c r="G38" s="49">
        <f t="shared" si="1"/>
        <v>1500</v>
      </c>
      <c r="H38" s="68">
        <v>0</v>
      </c>
      <c r="I38" s="39">
        <v>0</v>
      </c>
      <c r="J38" s="20">
        <v>1500</v>
      </c>
    </row>
    <row r="39" spans="1:17" ht="15.75" hidden="1" customHeight="1" x14ac:dyDescent="0.25">
      <c r="A39" s="23"/>
      <c r="B39" s="85"/>
      <c r="C39" s="194"/>
      <c r="D39" s="13" t="s">
        <v>34</v>
      </c>
      <c r="E39" s="89" t="s">
        <v>6</v>
      </c>
      <c r="F39" s="88" t="s">
        <v>31</v>
      </c>
      <c r="G39" s="49">
        <f t="shared" si="1"/>
        <v>60813</v>
      </c>
      <c r="H39" s="77">
        <v>0</v>
      </c>
      <c r="I39" s="80">
        <v>0</v>
      </c>
      <c r="J39" s="78">
        <v>60813</v>
      </c>
    </row>
    <row r="40" spans="1:17" ht="123" hidden="1" customHeight="1" x14ac:dyDescent="0.25">
      <c r="A40" s="23"/>
      <c r="B40" s="85"/>
      <c r="C40" s="195"/>
      <c r="D40" s="13"/>
      <c r="E40" s="89"/>
      <c r="F40" s="88" t="s">
        <v>73</v>
      </c>
      <c r="G40" s="62">
        <f t="shared" si="1"/>
        <v>8100</v>
      </c>
      <c r="H40" s="68">
        <v>0</v>
      </c>
      <c r="I40" s="39">
        <v>8100</v>
      </c>
      <c r="J40" s="20">
        <v>0</v>
      </c>
    </row>
    <row r="41" spans="1:17" ht="55.5" hidden="1" customHeight="1" x14ac:dyDescent="0.25">
      <c r="A41" s="28"/>
      <c r="B41" s="70"/>
      <c r="C41" s="92" t="s">
        <v>78</v>
      </c>
      <c r="D41" s="11"/>
      <c r="E41" s="90" t="s">
        <v>75</v>
      </c>
      <c r="F41" s="91" t="s">
        <v>70</v>
      </c>
      <c r="G41" s="10">
        <f t="shared" si="1"/>
        <v>198000</v>
      </c>
      <c r="H41" s="82">
        <v>0</v>
      </c>
      <c r="I41" s="34">
        <v>198000</v>
      </c>
      <c r="J41" s="15">
        <v>0</v>
      </c>
    </row>
    <row r="42" spans="1:17" ht="15" hidden="1" customHeight="1" x14ac:dyDescent="0.25">
      <c r="A42" s="23"/>
      <c r="B42" s="203" t="s">
        <v>2</v>
      </c>
      <c r="C42" s="203"/>
      <c r="D42" s="75"/>
      <c r="E42" s="31"/>
      <c r="F42" s="25"/>
      <c r="G42" s="76">
        <f>H42+I42+J42</f>
        <v>720241.92500000005</v>
      </c>
      <c r="H42" s="79">
        <f>H36+H18+H39</f>
        <v>0</v>
      </c>
      <c r="I42" s="79">
        <f>I36+I18+I39</f>
        <v>206100</v>
      </c>
      <c r="J42" s="79">
        <f>J36+J18+J39</f>
        <v>514141.92499999999</v>
      </c>
    </row>
    <row r="43" spans="1:17" ht="42.75" customHeight="1" x14ac:dyDescent="0.25">
      <c r="A43" s="115">
        <v>2</v>
      </c>
      <c r="B43" s="153" t="s">
        <v>9</v>
      </c>
      <c r="C43" s="153" t="s">
        <v>42</v>
      </c>
      <c r="D43" s="127" t="s">
        <v>34</v>
      </c>
      <c r="E43" s="141" t="s">
        <v>6</v>
      </c>
      <c r="F43" s="141" t="s">
        <v>31</v>
      </c>
      <c r="G43" s="8">
        <f>H43+I43+J43-4.71805</f>
        <v>30367.694</v>
      </c>
      <c r="H43" s="9">
        <f>H44+H48+H49+H50</f>
        <v>406.70805000000001</v>
      </c>
      <c r="I43" s="9">
        <f t="shared" ref="I43:J43" si="3">I44+I48+I49+I50</f>
        <v>27196.421999999999</v>
      </c>
      <c r="J43" s="9">
        <f t="shared" si="3"/>
        <v>2769.2820000000002</v>
      </c>
    </row>
    <row r="44" spans="1:17" ht="53.25" hidden="1" customHeight="1" x14ac:dyDescent="0.25">
      <c r="A44" s="7"/>
      <c r="B44" s="112"/>
      <c r="C44" s="204" t="s">
        <v>57</v>
      </c>
      <c r="D44" s="154"/>
      <c r="E44" s="119" t="s">
        <v>45</v>
      </c>
      <c r="F44" s="119"/>
      <c r="G44" s="62">
        <f t="shared" ref="G44:G63" si="4">H44+I44+J44</f>
        <v>29172.412049999999</v>
      </c>
      <c r="H44" s="20">
        <f>H45+H47</f>
        <v>406.70805000000001</v>
      </c>
      <c r="I44" s="20">
        <f t="shared" ref="I44:J44" si="5">I45+I47</f>
        <v>25996.421999999999</v>
      </c>
      <c r="J44" s="20">
        <f t="shared" si="5"/>
        <v>2769.2820000000002</v>
      </c>
      <c r="Q44" s="65"/>
    </row>
    <row r="45" spans="1:17" ht="43.5" hidden="1" customHeight="1" x14ac:dyDescent="0.25">
      <c r="A45" s="7"/>
      <c r="B45" s="112"/>
      <c r="C45" s="205"/>
      <c r="D45" s="154"/>
      <c r="E45" s="119" t="s">
        <v>46</v>
      </c>
      <c r="F45" s="119"/>
      <c r="G45" s="16">
        <f t="shared" si="4"/>
        <v>28966.412049999999</v>
      </c>
      <c r="H45" s="49">
        <f>401.99+4.71805</f>
        <v>406.70805000000001</v>
      </c>
      <c r="I45" s="16">
        <v>25790.421999999999</v>
      </c>
      <c r="J45" s="16">
        <f>2774-4.718</f>
        <v>2769.2820000000002</v>
      </c>
    </row>
    <row r="46" spans="1:17" ht="43.5" hidden="1" customHeight="1" x14ac:dyDescent="0.25">
      <c r="A46" s="7"/>
      <c r="B46" s="112"/>
      <c r="C46" s="205"/>
      <c r="D46" s="154"/>
      <c r="E46" s="119"/>
      <c r="F46" s="119" t="s">
        <v>53</v>
      </c>
      <c r="G46" s="15"/>
      <c r="H46" s="10">
        <v>4.718</v>
      </c>
      <c r="I46" s="15">
        <v>4.718</v>
      </c>
      <c r="J46" s="15">
        <v>0</v>
      </c>
    </row>
    <row r="47" spans="1:17" ht="40.5" hidden="1" customHeight="1" x14ac:dyDescent="0.25">
      <c r="A47" s="7"/>
      <c r="B47" s="112"/>
      <c r="C47" s="205"/>
      <c r="D47" s="154"/>
      <c r="E47" s="119" t="s">
        <v>47</v>
      </c>
      <c r="F47" s="119"/>
      <c r="G47" s="10">
        <f t="shared" si="4"/>
        <v>206</v>
      </c>
      <c r="H47" s="10">
        <v>0</v>
      </c>
      <c r="I47" s="15">
        <v>206</v>
      </c>
      <c r="J47" s="15">
        <v>0</v>
      </c>
    </row>
    <row r="48" spans="1:17" ht="63.75" customHeight="1" x14ac:dyDescent="0.25">
      <c r="A48" s="7"/>
      <c r="B48" s="119"/>
      <c r="C48" s="117" t="s">
        <v>83</v>
      </c>
      <c r="D48" s="125"/>
      <c r="E48" s="119"/>
      <c r="F48" s="119"/>
      <c r="G48" s="10">
        <f t="shared" si="4"/>
        <v>400</v>
      </c>
      <c r="H48" s="10">
        <v>0</v>
      </c>
      <c r="I48" s="15">
        <v>400</v>
      </c>
      <c r="J48" s="15">
        <v>0</v>
      </c>
    </row>
    <row r="49" spans="1:15" ht="65.25" customHeight="1" x14ac:dyDescent="0.25">
      <c r="A49" s="7"/>
      <c r="B49" s="119"/>
      <c r="C49" s="117" t="s">
        <v>86</v>
      </c>
      <c r="D49" s="125"/>
      <c r="E49" s="119"/>
      <c r="F49" s="119"/>
      <c r="G49" s="10">
        <f t="shared" si="4"/>
        <v>400</v>
      </c>
      <c r="H49" s="10">
        <v>0</v>
      </c>
      <c r="I49" s="15">
        <v>400</v>
      </c>
      <c r="J49" s="15">
        <v>0</v>
      </c>
    </row>
    <row r="50" spans="1:15" ht="69.75" customHeight="1" x14ac:dyDescent="0.25">
      <c r="A50" s="14"/>
      <c r="B50" s="120"/>
      <c r="C50" s="117" t="s">
        <v>85</v>
      </c>
      <c r="D50" s="155"/>
      <c r="E50" s="120"/>
      <c r="F50" s="120"/>
      <c r="G50" s="10">
        <f t="shared" si="4"/>
        <v>400</v>
      </c>
      <c r="H50" s="10">
        <v>0</v>
      </c>
      <c r="I50" s="15">
        <v>400</v>
      </c>
      <c r="J50" s="15">
        <v>0</v>
      </c>
    </row>
    <row r="51" spans="1:15" ht="17.25" customHeight="1" x14ac:dyDescent="0.25">
      <c r="A51" s="114"/>
      <c r="B51" s="198" t="s">
        <v>2</v>
      </c>
      <c r="C51" s="199"/>
      <c r="D51" s="132"/>
      <c r="E51" s="132"/>
      <c r="F51" s="121"/>
      <c r="G51" s="8">
        <f>G43</f>
        <v>30367.694</v>
      </c>
      <c r="H51" s="9">
        <f>H43</f>
        <v>406.70805000000001</v>
      </c>
      <c r="I51" s="9">
        <f t="shared" ref="I51:J51" si="6">I43</f>
        <v>27196.421999999999</v>
      </c>
      <c r="J51" s="9">
        <f t="shared" si="6"/>
        <v>2769.2820000000002</v>
      </c>
    </row>
    <row r="52" spans="1:15" ht="39" hidden="1" customHeight="1" x14ac:dyDescent="0.25">
      <c r="A52" s="40">
        <v>3</v>
      </c>
      <c r="B52" s="192" t="s">
        <v>10</v>
      </c>
      <c r="C52" s="142" t="s">
        <v>40</v>
      </c>
      <c r="D52" s="156" t="s">
        <v>34</v>
      </c>
      <c r="E52" s="122" t="s">
        <v>6</v>
      </c>
      <c r="F52" s="123" t="s">
        <v>31</v>
      </c>
      <c r="G52" s="8">
        <f>H52+I52+J52</f>
        <v>4709</v>
      </c>
      <c r="H52" s="8">
        <f>H53</f>
        <v>0</v>
      </c>
      <c r="I52" s="8">
        <f t="shared" ref="I52:J52" si="7">I53</f>
        <v>4709</v>
      </c>
      <c r="J52" s="8">
        <f t="shared" si="7"/>
        <v>0</v>
      </c>
    </row>
    <row r="53" spans="1:15" ht="75" hidden="1" customHeight="1" x14ac:dyDescent="0.25">
      <c r="A53" s="63"/>
      <c r="B53" s="192"/>
      <c r="C53" s="143" t="s">
        <v>39</v>
      </c>
      <c r="D53" s="137"/>
      <c r="E53" s="124"/>
      <c r="F53" s="125"/>
      <c r="G53" s="49">
        <f t="shared" si="4"/>
        <v>4709</v>
      </c>
      <c r="H53" s="16">
        <v>0</v>
      </c>
      <c r="I53" s="16">
        <v>4709</v>
      </c>
      <c r="J53" s="16">
        <v>0</v>
      </c>
    </row>
    <row r="54" spans="1:15" ht="40.5" hidden="1" customHeight="1" x14ac:dyDescent="0.25">
      <c r="A54" s="55"/>
      <c r="B54" s="144"/>
      <c r="C54" s="145" t="s">
        <v>41</v>
      </c>
      <c r="D54" s="157" t="s">
        <v>34</v>
      </c>
      <c r="E54" s="126" t="s">
        <v>6</v>
      </c>
      <c r="F54" s="127" t="s">
        <v>31</v>
      </c>
      <c r="G54" s="64">
        <f>H54+I54+J54-7298.44908-656.55059</f>
        <v>249016.02613000001</v>
      </c>
      <c r="H54" s="19">
        <f>445.54392+269.93162+H55</f>
        <v>8670.4752100000005</v>
      </c>
      <c r="I54" s="64">
        <f>85818+656.55059</f>
        <v>86474.550589999999</v>
      </c>
      <c r="J54" s="64">
        <f>34045+11280+19610+24487+72404</f>
        <v>161826</v>
      </c>
    </row>
    <row r="55" spans="1:15" ht="40.5" hidden="1" customHeight="1" x14ac:dyDescent="0.25">
      <c r="A55" s="56"/>
      <c r="B55" s="144"/>
      <c r="C55" s="144"/>
      <c r="D55" s="158"/>
      <c r="E55" s="128"/>
      <c r="F55" s="128" t="s">
        <v>53</v>
      </c>
      <c r="G55" s="15"/>
      <c r="H55" s="10">
        <f>7298.44908+656.55059</f>
        <v>7954.9996700000002</v>
      </c>
      <c r="I55" s="15">
        <f>7298.44908+656.55059</f>
        <v>7954.9996700000002</v>
      </c>
      <c r="J55" s="15">
        <v>0</v>
      </c>
    </row>
    <row r="56" spans="1:15" ht="17.25" hidden="1" customHeight="1" x14ac:dyDescent="0.25">
      <c r="A56" s="44"/>
      <c r="B56" s="199" t="s">
        <v>2</v>
      </c>
      <c r="C56" s="199"/>
      <c r="D56" s="159"/>
      <c r="E56" s="129"/>
      <c r="F56" s="130"/>
      <c r="G56" s="9">
        <f>G52+G54</f>
        <v>253725.02613000001</v>
      </c>
      <c r="H56" s="9">
        <f>H52+H54</f>
        <v>8670.4752100000005</v>
      </c>
      <c r="I56" s="9">
        <f>I52+I54</f>
        <v>91183.550589999999</v>
      </c>
      <c r="J56" s="9">
        <f>J52+J54</f>
        <v>161826</v>
      </c>
    </row>
    <row r="57" spans="1:15" ht="50.25" hidden="1" customHeight="1" x14ac:dyDescent="0.25">
      <c r="A57" s="40">
        <v>4</v>
      </c>
      <c r="B57" s="144" t="s">
        <v>11</v>
      </c>
      <c r="C57" s="144" t="s">
        <v>54</v>
      </c>
      <c r="D57" s="158" t="s">
        <v>34</v>
      </c>
      <c r="E57" s="131" t="s">
        <v>6</v>
      </c>
      <c r="F57" s="131" t="s">
        <v>31</v>
      </c>
      <c r="G57" s="64">
        <f>H57+I57+J57-11.22063</f>
        <v>2999.9988000000003</v>
      </c>
      <c r="H57" s="19">
        <f>623.9988+H58</f>
        <v>635.21942999999999</v>
      </c>
      <c r="I57" s="64">
        <f>I58</f>
        <v>11.22063</v>
      </c>
      <c r="J57" s="64">
        <f>2376-11.22063</f>
        <v>2364.7793700000002</v>
      </c>
    </row>
    <row r="58" spans="1:15" ht="27.75" hidden="1" customHeight="1" x14ac:dyDescent="0.25">
      <c r="A58" s="40"/>
      <c r="B58" s="144"/>
      <c r="C58" s="144"/>
      <c r="D58" s="158"/>
      <c r="E58" s="131"/>
      <c r="F58" s="128" t="s">
        <v>53</v>
      </c>
      <c r="G58" s="15"/>
      <c r="H58" s="10">
        <v>11.22063</v>
      </c>
      <c r="I58" s="15">
        <v>11.22063</v>
      </c>
      <c r="J58" s="15">
        <v>0</v>
      </c>
    </row>
    <row r="59" spans="1:15" hidden="1" x14ac:dyDescent="0.25">
      <c r="A59" s="44"/>
      <c r="B59" s="199" t="s">
        <v>2</v>
      </c>
      <c r="C59" s="199"/>
      <c r="D59" s="159"/>
      <c r="E59" s="132"/>
      <c r="F59" s="121"/>
      <c r="G59" s="9">
        <f>G57</f>
        <v>2999.9988000000003</v>
      </c>
      <c r="H59" s="8">
        <f t="shared" ref="H59:J59" si="8">H57</f>
        <v>635.21942999999999</v>
      </c>
      <c r="I59" s="8">
        <f t="shared" si="8"/>
        <v>11.22063</v>
      </c>
      <c r="J59" s="8">
        <f t="shared" si="8"/>
        <v>2364.7793700000002</v>
      </c>
    </row>
    <row r="60" spans="1:15" ht="57" hidden="1" x14ac:dyDescent="0.25">
      <c r="A60" s="58">
        <v>5</v>
      </c>
      <c r="B60" s="146" t="s">
        <v>26</v>
      </c>
      <c r="C60" s="120" t="s">
        <v>36</v>
      </c>
      <c r="D60" s="133" t="s">
        <v>34</v>
      </c>
      <c r="E60" s="133" t="s">
        <v>6</v>
      </c>
      <c r="F60" s="133" t="s">
        <v>31</v>
      </c>
      <c r="G60" s="9">
        <f>H60+I60+J60</f>
        <v>377425.01899999997</v>
      </c>
      <c r="H60" s="9">
        <f>H61+H62+H63</f>
        <v>604.58399999999995</v>
      </c>
      <c r="I60" s="9">
        <f t="shared" ref="I60:J60" si="9">I61+I62+I63</f>
        <v>0</v>
      </c>
      <c r="J60" s="9">
        <f t="shared" si="9"/>
        <v>376820.435</v>
      </c>
    </row>
    <row r="61" spans="1:15" ht="66.75" hidden="1" customHeight="1" x14ac:dyDescent="0.25">
      <c r="A61" s="30"/>
      <c r="B61" s="147"/>
      <c r="C61" s="118" t="s">
        <v>24</v>
      </c>
      <c r="D61" s="134" t="s">
        <v>34</v>
      </c>
      <c r="E61" s="134" t="s">
        <v>6</v>
      </c>
      <c r="F61" s="135" t="s">
        <v>31</v>
      </c>
      <c r="G61" s="3">
        <f t="shared" si="4"/>
        <v>232578.21600000001</v>
      </c>
      <c r="H61" s="4">
        <v>0</v>
      </c>
      <c r="I61" s="4">
        <v>0</v>
      </c>
      <c r="J61" s="4">
        <f>105884.856+126693.36</f>
        <v>232578.21600000001</v>
      </c>
    </row>
    <row r="62" spans="1:15" ht="75" hidden="1" x14ac:dyDescent="0.25">
      <c r="A62" s="29"/>
      <c r="B62" s="148"/>
      <c r="C62" s="149" t="s">
        <v>58</v>
      </c>
      <c r="D62" s="136"/>
      <c r="E62" s="136"/>
      <c r="F62" s="133"/>
      <c r="G62" s="10">
        <f t="shared" si="4"/>
        <v>116336.219</v>
      </c>
      <c r="H62" s="15">
        <v>0</v>
      </c>
      <c r="I62" s="15">
        <v>0</v>
      </c>
      <c r="J62" s="15">
        <f>44336.219+72000</f>
        <v>116336.219</v>
      </c>
    </row>
    <row r="63" spans="1:15" ht="87" hidden="1" customHeight="1" x14ac:dyDescent="0.25">
      <c r="A63" s="14"/>
      <c r="B63" s="150"/>
      <c r="C63" s="151" t="s">
        <v>82</v>
      </c>
      <c r="D63" s="128"/>
      <c r="E63" s="128"/>
      <c r="F63" s="137"/>
      <c r="G63" s="10">
        <f t="shared" si="4"/>
        <v>28510.583999999999</v>
      </c>
      <c r="H63" s="15">
        <v>604.58399999999995</v>
      </c>
      <c r="I63" s="15">
        <v>0</v>
      </c>
      <c r="J63" s="15">
        <v>27906</v>
      </c>
      <c r="O63" s="65"/>
    </row>
    <row r="64" spans="1:15" hidden="1" x14ac:dyDescent="0.25">
      <c r="A64" s="72"/>
      <c r="B64" s="207" t="s">
        <v>2</v>
      </c>
      <c r="C64" s="199"/>
      <c r="D64" s="132"/>
      <c r="E64" s="132"/>
      <c r="F64" s="121"/>
      <c r="G64" s="8">
        <f>G60</f>
        <v>377425.01899999997</v>
      </c>
      <c r="H64" s="9">
        <f>H60</f>
        <v>604.58399999999995</v>
      </c>
      <c r="I64" s="9">
        <f t="shared" ref="I64:J64" si="10">I60</f>
        <v>0</v>
      </c>
      <c r="J64" s="9">
        <f t="shared" si="10"/>
        <v>376820.435</v>
      </c>
    </row>
    <row r="65" spans="1:14" ht="53.25" customHeight="1" x14ac:dyDescent="0.25">
      <c r="A65" s="116" t="s">
        <v>55</v>
      </c>
      <c r="B65" s="152" t="s">
        <v>1</v>
      </c>
      <c r="C65" s="153" t="s">
        <v>23</v>
      </c>
      <c r="D65" s="135" t="s">
        <v>34</v>
      </c>
      <c r="E65" s="135" t="s">
        <v>6</v>
      </c>
      <c r="F65" s="138" t="s">
        <v>31</v>
      </c>
      <c r="G65" s="9">
        <f>H65+I65+J65</f>
        <v>2813.8599999999997</v>
      </c>
      <c r="H65" s="8">
        <v>18.16</v>
      </c>
      <c r="I65" s="8">
        <v>95</v>
      </c>
      <c r="J65" s="8">
        <v>2700.7</v>
      </c>
      <c r="N65" s="65"/>
    </row>
    <row r="66" spans="1:14" ht="15.75" customHeight="1" x14ac:dyDescent="0.25">
      <c r="A66" s="103"/>
      <c r="B66" s="199" t="s">
        <v>2</v>
      </c>
      <c r="C66" s="199"/>
      <c r="D66" s="160"/>
      <c r="E66" s="139"/>
      <c r="F66" s="140"/>
      <c r="G66" s="8">
        <f>G65</f>
        <v>2813.8599999999997</v>
      </c>
      <c r="H66" s="9">
        <f>H65</f>
        <v>18.16</v>
      </c>
      <c r="I66" s="9">
        <f>I65</f>
        <v>95</v>
      </c>
      <c r="J66" s="9">
        <f t="shared" ref="J66" si="11">J65</f>
        <v>2700.7</v>
      </c>
    </row>
    <row r="67" spans="1:14" ht="47.25" customHeight="1" x14ac:dyDescent="0.25">
      <c r="A67" s="116" t="s">
        <v>62</v>
      </c>
      <c r="B67" s="162" t="s">
        <v>63</v>
      </c>
      <c r="C67" s="163" t="s">
        <v>64</v>
      </c>
      <c r="D67" s="135" t="s">
        <v>34</v>
      </c>
      <c r="E67" s="135" t="s">
        <v>6</v>
      </c>
      <c r="F67" s="135" t="s">
        <v>31</v>
      </c>
      <c r="G67" s="9">
        <f>H67+I67+J67</f>
        <v>1189</v>
      </c>
      <c r="H67" s="8">
        <f>H68+H69</f>
        <v>0</v>
      </c>
      <c r="I67" s="8">
        <f t="shared" ref="I67:J67" si="12">I68+I69</f>
        <v>1189</v>
      </c>
      <c r="J67" s="8">
        <f t="shared" si="12"/>
        <v>0</v>
      </c>
    </row>
    <row r="68" spans="1:14" ht="87" hidden="1" customHeight="1" x14ac:dyDescent="0.25">
      <c r="A68" s="36"/>
      <c r="B68" s="113"/>
      <c r="C68" s="161" t="s">
        <v>69</v>
      </c>
      <c r="D68" s="13"/>
      <c r="E68" s="13"/>
      <c r="F68" s="13"/>
      <c r="G68" s="10">
        <f t="shared" ref="G68:G69" si="13">H68+I68+J68</f>
        <v>439</v>
      </c>
      <c r="H68" s="10">
        <v>0</v>
      </c>
      <c r="I68" s="10">
        <v>439</v>
      </c>
      <c r="J68" s="10">
        <v>0</v>
      </c>
    </row>
    <row r="69" spans="1:14" ht="78" customHeight="1" x14ac:dyDescent="0.25">
      <c r="A69" s="22"/>
      <c r="B69" s="71"/>
      <c r="C69" s="118" t="s">
        <v>84</v>
      </c>
      <c r="D69" s="11"/>
      <c r="E69" s="11"/>
      <c r="F69" s="11"/>
      <c r="G69" s="10">
        <f t="shared" si="13"/>
        <v>750</v>
      </c>
      <c r="H69" s="3">
        <v>0</v>
      </c>
      <c r="I69" s="3">
        <v>750</v>
      </c>
      <c r="J69" s="3">
        <v>0</v>
      </c>
    </row>
    <row r="70" spans="1:14" ht="15.75" customHeight="1" x14ac:dyDescent="0.25">
      <c r="A70" s="103"/>
      <c r="B70" s="206" t="s">
        <v>2</v>
      </c>
      <c r="C70" s="206"/>
      <c r="D70" s="105"/>
      <c r="E70" s="104"/>
      <c r="F70" s="57"/>
      <c r="G70" s="8">
        <f>G67</f>
        <v>1189</v>
      </c>
      <c r="H70" s="9">
        <f>H67</f>
        <v>0</v>
      </c>
      <c r="I70" s="9">
        <f t="shared" ref="I70:J70" si="14">I67</f>
        <v>1189</v>
      </c>
      <c r="J70" s="9">
        <f t="shared" si="14"/>
        <v>0</v>
      </c>
    </row>
    <row r="71" spans="1:14" ht="45" hidden="1" customHeight="1" x14ac:dyDescent="0.25">
      <c r="A71" s="54">
        <v>8</v>
      </c>
      <c r="B71" s="99" t="s">
        <v>79</v>
      </c>
      <c r="C71" s="100" t="s">
        <v>80</v>
      </c>
      <c r="D71" s="102" t="s">
        <v>34</v>
      </c>
      <c r="E71" s="101" t="s">
        <v>6</v>
      </c>
      <c r="F71" s="101" t="s">
        <v>31</v>
      </c>
      <c r="G71" s="9">
        <f>H71+I71+J71</f>
        <v>3200</v>
      </c>
      <c r="H71" s="8">
        <f>H72</f>
        <v>0</v>
      </c>
      <c r="I71" s="8">
        <f t="shared" ref="I71:J71" si="15">I72</f>
        <v>3200</v>
      </c>
      <c r="J71" s="8">
        <f t="shared" si="15"/>
        <v>0</v>
      </c>
      <c r="N71" s="65"/>
    </row>
    <row r="72" spans="1:14" ht="68.25" hidden="1" customHeight="1" x14ac:dyDescent="0.25">
      <c r="A72" s="97"/>
      <c r="B72" s="14"/>
      <c r="C72" s="92" t="s">
        <v>81</v>
      </c>
      <c r="D72" s="96"/>
      <c r="E72" s="98"/>
      <c r="F72" s="98"/>
      <c r="G72" s="10">
        <f t="shared" ref="G72:G73" si="16">H72+I72+J72</f>
        <v>3200</v>
      </c>
      <c r="H72" s="10">
        <v>0</v>
      </c>
      <c r="I72" s="10">
        <v>3200</v>
      </c>
      <c r="J72" s="10">
        <v>0</v>
      </c>
      <c r="N72" s="65"/>
    </row>
    <row r="73" spans="1:14" ht="15.75" hidden="1" customHeight="1" x14ac:dyDescent="0.25">
      <c r="A73" s="28"/>
      <c r="B73" s="167" t="s">
        <v>2</v>
      </c>
      <c r="C73" s="168"/>
      <c r="D73" s="93"/>
      <c r="E73" s="93"/>
      <c r="F73" s="94"/>
      <c r="G73" s="76">
        <f t="shared" si="16"/>
        <v>3200</v>
      </c>
      <c r="H73" s="76">
        <f>H71</f>
        <v>0</v>
      </c>
      <c r="I73" s="76">
        <f t="shared" ref="I73:J73" si="17">I71</f>
        <v>3200</v>
      </c>
      <c r="J73" s="76">
        <f t="shared" si="17"/>
        <v>0</v>
      </c>
    </row>
    <row r="74" spans="1:14" ht="21" customHeight="1" x14ac:dyDescent="0.25">
      <c r="A74" s="36"/>
      <c r="B74" s="170" t="s">
        <v>68</v>
      </c>
      <c r="C74" s="170"/>
      <c r="D74" s="170"/>
      <c r="E74" s="170"/>
      <c r="F74" s="171"/>
      <c r="G74" s="95">
        <f>H74+I74+J74</f>
        <v>1399933.4612799999</v>
      </c>
      <c r="H74" s="95">
        <f>H51+H42+H56+H59+H64+H66+H67+H71</f>
        <v>10335.14669</v>
      </c>
      <c r="I74" s="95">
        <f t="shared" ref="I74:J74" si="18">I51+I42+I56+I59+I64+I66+I67+I71</f>
        <v>328975.19322000002</v>
      </c>
      <c r="J74" s="95">
        <f t="shared" si="18"/>
        <v>1060623.1213699998</v>
      </c>
    </row>
    <row r="75" spans="1:14" hidden="1" x14ac:dyDescent="0.25">
      <c r="A75" s="36"/>
      <c r="B75" s="172" t="s">
        <v>13</v>
      </c>
      <c r="C75" s="173"/>
      <c r="D75" s="173"/>
      <c r="E75" s="173"/>
      <c r="F75" s="174"/>
      <c r="G75" s="10">
        <f t="shared" ref="G75" si="19">H75+I75+J75</f>
        <v>0</v>
      </c>
      <c r="H75" s="10">
        <v>0</v>
      </c>
      <c r="I75" s="10">
        <v>0</v>
      </c>
      <c r="J75" s="10">
        <v>0</v>
      </c>
    </row>
    <row r="76" spans="1:14" ht="17.25" customHeight="1" x14ac:dyDescent="0.25">
      <c r="A76" s="22"/>
      <c r="B76" s="172" t="s">
        <v>30</v>
      </c>
      <c r="C76" s="173"/>
      <c r="D76" s="173"/>
      <c r="E76" s="173"/>
      <c r="F76" s="174"/>
      <c r="G76" s="10">
        <f>H76+I76+J76</f>
        <v>1157203.4612799999</v>
      </c>
      <c r="H76" s="4">
        <f>H42+H51+H56+H59+H64+H66+H70+H73+-H75-H81</f>
        <v>10335.14669</v>
      </c>
      <c r="I76" s="4">
        <f>I42+I51+I56+I59+I64+I66+I70+I73-I75-I81-I80</f>
        <v>130975.19322000002</v>
      </c>
      <c r="J76" s="4">
        <f>J42+J51+J56+J59+J64+J66+J70+J73-J75-J81-J80</f>
        <v>1015893.1213699998</v>
      </c>
    </row>
    <row r="77" spans="1:14" ht="16.5" hidden="1" customHeight="1" x14ac:dyDescent="0.25">
      <c r="A77" s="36"/>
      <c r="B77" s="176" t="s">
        <v>14</v>
      </c>
      <c r="C77" s="177"/>
      <c r="D77" s="177"/>
      <c r="E77" s="177"/>
      <c r="F77" s="178"/>
      <c r="G77" s="21"/>
      <c r="H77" s="41"/>
      <c r="I77" s="41"/>
      <c r="J77" s="41"/>
    </row>
    <row r="78" spans="1:14" ht="28.5" hidden="1" customHeight="1" x14ac:dyDescent="0.25">
      <c r="A78" s="36"/>
      <c r="B78" s="179" t="s">
        <v>25</v>
      </c>
      <c r="C78" s="180"/>
      <c r="D78" s="180"/>
      <c r="E78" s="180"/>
      <c r="F78" s="181"/>
      <c r="G78" s="4">
        <f>H78+I78+J78</f>
        <v>202020</v>
      </c>
      <c r="H78" s="4">
        <f>H20+H22+H25+H27+H29+H31+H33</f>
        <v>0</v>
      </c>
      <c r="I78" s="4">
        <f>I20+I22+I25+I27+I29+I31+I33</f>
        <v>0</v>
      </c>
      <c r="J78" s="4">
        <f>J20+J22+J25+J27+J29+J31+J33</f>
        <v>202020</v>
      </c>
    </row>
    <row r="79" spans="1:14" hidden="1" x14ac:dyDescent="0.25">
      <c r="A79" s="36"/>
      <c r="B79" s="59" t="s">
        <v>56</v>
      </c>
      <c r="C79" s="60"/>
      <c r="D79" s="60"/>
      <c r="E79" s="60"/>
      <c r="F79" s="61"/>
      <c r="G79" s="4">
        <v>7970.9380000000001</v>
      </c>
      <c r="H79" s="4">
        <f>H46+H55+H58</f>
        <v>7970.9382999999998</v>
      </c>
      <c r="I79" s="4">
        <f t="shared" ref="I79:J79" si="20">I46+I55+I58</f>
        <v>7970.9382999999998</v>
      </c>
      <c r="J79" s="4">
        <f t="shared" si="20"/>
        <v>0</v>
      </c>
    </row>
    <row r="80" spans="1:14" ht="19.5" hidden="1" customHeight="1" x14ac:dyDescent="0.25">
      <c r="A80" s="22"/>
      <c r="B80" s="185" t="s">
        <v>72</v>
      </c>
      <c r="C80" s="185"/>
      <c r="D80" s="185"/>
      <c r="E80" s="185"/>
      <c r="F80" s="74"/>
      <c r="G80" s="4">
        <f>H80+I80+J80</f>
        <v>198000</v>
      </c>
      <c r="H80" s="4">
        <v>0</v>
      </c>
      <c r="I80" s="4">
        <f>I41</f>
        <v>198000</v>
      </c>
      <c r="J80" s="4">
        <f>J41</f>
        <v>0</v>
      </c>
    </row>
    <row r="81" spans="1:11" ht="15" hidden="1" customHeight="1" x14ac:dyDescent="0.25">
      <c r="A81" s="22"/>
      <c r="B81" s="182" t="s">
        <v>28</v>
      </c>
      <c r="C81" s="183"/>
      <c r="D81" s="183"/>
      <c r="E81" s="183"/>
      <c r="F81" s="183"/>
      <c r="G81" s="4">
        <f>H81+I81+J81</f>
        <v>44730</v>
      </c>
      <c r="H81" s="4">
        <f>H34</f>
        <v>0</v>
      </c>
      <c r="I81" s="4">
        <f t="shared" ref="I81:J81" si="21">I34</f>
        <v>0</v>
      </c>
      <c r="J81" s="4">
        <f t="shared" si="21"/>
        <v>44730</v>
      </c>
    </row>
    <row r="82" spans="1:11" ht="21.75" customHeight="1" x14ac:dyDescent="0.25">
      <c r="A82" s="66"/>
      <c r="B82" s="67"/>
      <c r="C82" s="67"/>
      <c r="D82" s="67"/>
      <c r="E82" s="67"/>
      <c r="F82" s="67"/>
      <c r="G82" s="68"/>
      <c r="H82" s="68"/>
      <c r="I82" s="68"/>
      <c r="J82" s="68"/>
    </row>
    <row r="83" spans="1:11" ht="63" hidden="1" customHeight="1" x14ac:dyDescent="0.25">
      <c r="A83" s="66" t="s">
        <v>59</v>
      </c>
      <c r="B83" s="184" t="s">
        <v>60</v>
      </c>
      <c r="C83" s="184"/>
      <c r="D83" s="184"/>
      <c r="E83" s="184"/>
      <c r="F83" s="184"/>
      <c r="G83" s="184"/>
      <c r="H83" s="184"/>
      <c r="I83" s="184"/>
      <c r="J83" s="184"/>
    </row>
    <row r="84" spans="1:11" ht="91.5" customHeight="1" x14ac:dyDescent="0.35">
      <c r="A84" s="69"/>
      <c r="B84" s="169" t="s">
        <v>77</v>
      </c>
      <c r="C84" s="169"/>
      <c r="D84" s="169"/>
      <c r="E84" s="169"/>
      <c r="F84" s="169"/>
      <c r="G84" s="169"/>
      <c r="H84" s="69"/>
      <c r="I84" s="69"/>
      <c r="J84" s="69"/>
      <c r="K84" s="69"/>
    </row>
    <row r="85" spans="1:11" ht="21" customHeight="1" x14ac:dyDescent="0.25"/>
    <row r="86" spans="1:11" ht="23.25" customHeight="1" x14ac:dyDescent="0.35">
      <c r="A86" s="175"/>
      <c r="B86" s="175"/>
      <c r="C86" s="175"/>
      <c r="D86" s="175"/>
      <c r="E86" s="175"/>
      <c r="F86" s="175"/>
      <c r="G86" s="175"/>
      <c r="H86" s="175"/>
      <c r="I86" s="175"/>
      <c r="J86" s="175"/>
    </row>
  </sheetData>
  <mergeCells count="51">
    <mergeCell ref="H6:J6"/>
    <mergeCell ref="I1:J1"/>
    <mergeCell ref="I4:J4"/>
    <mergeCell ref="F14:F16"/>
    <mergeCell ref="G14:G16"/>
    <mergeCell ref="H14:J14"/>
    <mergeCell ref="H15:H16"/>
    <mergeCell ref="I15:I16"/>
    <mergeCell ref="J15:J16"/>
    <mergeCell ref="A11:J11"/>
    <mergeCell ref="A10:J10"/>
    <mergeCell ref="C8:H8"/>
    <mergeCell ref="A14:A16"/>
    <mergeCell ref="D14:D16"/>
    <mergeCell ref="E14:E16"/>
    <mergeCell ref="B14:B16"/>
    <mergeCell ref="C14:C16"/>
    <mergeCell ref="B70:C70"/>
    <mergeCell ref="B66:C66"/>
    <mergeCell ref="B56:C56"/>
    <mergeCell ref="B59:C59"/>
    <mergeCell ref="B64:C64"/>
    <mergeCell ref="A18:A21"/>
    <mergeCell ref="B18:B21"/>
    <mergeCell ref="C26:C27"/>
    <mergeCell ref="C24:C25"/>
    <mergeCell ref="C19:C20"/>
    <mergeCell ref="C21:C22"/>
    <mergeCell ref="A86:J86"/>
    <mergeCell ref="B77:F77"/>
    <mergeCell ref="B78:F78"/>
    <mergeCell ref="B81:F81"/>
    <mergeCell ref="B76:F76"/>
    <mergeCell ref="B83:J83"/>
    <mergeCell ref="B80:E80"/>
    <mergeCell ref="I5:J5"/>
    <mergeCell ref="B73:C73"/>
    <mergeCell ref="B84:G84"/>
    <mergeCell ref="B74:F74"/>
    <mergeCell ref="B75:F75"/>
    <mergeCell ref="B52:B53"/>
    <mergeCell ref="C35:C40"/>
    <mergeCell ref="D18:D21"/>
    <mergeCell ref="B51:C51"/>
    <mergeCell ref="E18:E21"/>
    <mergeCell ref="D30:D33"/>
    <mergeCell ref="C32:C33"/>
    <mergeCell ref="C30:C31"/>
    <mergeCell ref="B42:C42"/>
    <mergeCell ref="C44:C47"/>
    <mergeCell ref="B36:B37"/>
  </mergeCells>
  <pageMargins left="0.9055118110236221" right="0.31496062992125984" top="0.82677165354330717" bottom="0.74803149606299213" header="0.31496062992125984" footer="0.31496062992125984"/>
  <pageSetup paperSize="9" scale="68" fitToHeight="10" orientation="landscape" r:id="rId1"/>
  <headerFooter differentFirst="1">
    <oddHeader>&amp;C&amp;P&amp;R&amp;"Times New Roman,курсив"&amp;16Продовження додатка 2</oddHeader>
  </headerFooter>
  <rowBreaks count="1" manualBreakCount="1">
    <brk id="67"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2023-07-21T13:48:53Z</dcterms:modified>
</cp:coreProperties>
</file>