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185" windowWidth="14805" windowHeight="6930"/>
  </bookViews>
  <sheets>
    <sheet name="Лист1" sheetId="3" r:id="rId1"/>
  </sheets>
  <definedNames>
    <definedName name="_xlnm.Print_Titles" localSheetId="0">Лист1!$14:$14</definedName>
    <definedName name="_xlnm.Print_Area" localSheetId="0">Лист1!$A$1:$K$67</definedName>
  </definedNames>
  <calcPr calcId="162913" iterate="1"/>
</workbook>
</file>

<file path=xl/calcChain.xml><?xml version="1.0" encoding="utf-8"?>
<calcChain xmlns="http://schemas.openxmlformats.org/spreadsheetml/2006/main">
  <c r="J48" i="3" l="1"/>
  <c r="I48" i="3"/>
  <c r="J39" i="3" l="1"/>
  <c r="J63" i="3" l="1"/>
  <c r="J45" i="3"/>
  <c r="I57" i="3" l="1"/>
  <c r="J53" i="3"/>
  <c r="J52" i="3"/>
  <c r="I46" i="3"/>
  <c r="I63" i="3" s="1"/>
  <c r="I45" i="3"/>
  <c r="J33" i="3"/>
  <c r="H48" i="3" l="1"/>
  <c r="G48" i="3" s="1"/>
  <c r="H46" i="3"/>
  <c r="H45" i="3" s="1"/>
  <c r="G45" i="3" s="1"/>
  <c r="H39" i="3" l="1"/>
  <c r="J57" i="3" l="1"/>
  <c r="H57" i="3"/>
  <c r="H63" i="3"/>
  <c r="I51" i="3"/>
  <c r="I55" i="3" s="1"/>
  <c r="J51" i="3"/>
  <c r="J55" i="3" s="1"/>
  <c r="H51" i="3"/>
  <c r="H55" i="3" s="1"/>
  <c r="H50" i="3"/>
  <c r="I50" i="3"/>
  <c r="J50" i="3"/>
  <c r="H38" i="3" l="1"/>
  <c r="I15" i="3"/>
  <c r="H15" i="3"/>
  <c r="J31" i="3" l="1"/>
  <c r="J15" i="3" s="1"/>
  <c r="J64" i="3" l="1"/>
  <c r="I64" i="3"/>
  <c r="H64" i="3"/>
  <c r="J62" i="3"/>
  <c r="I62" i="3"/>
  <c r="H62" i="3"/>
  <c r="G56" i="3"/>
  <c r="G57" i="3" s="1"/>
  <c r="G54" i="3"/>
  <c r="G53" i="3"/>
  <c r="G52" i="3"/>
  <c r="G50" i="3"/>
  <c r="G44" i="3"/>
  <c r="J43" i="3"/>
  <c r="J47" i="3" s="1"/>
  <c r="I43" i="3"/>
  <c r="I47" i="3" s="1"/>
  <c r="G41" i="3"/>
  <c r="G39" i="3"/>
  <c r="J38" i="3"/>
  <c r="J37" i="3" s="1"/>
  <c r="J42" i="3" s="1"/>
  <c r="I38" i="3"/>
  <c r="G35" i="3"/>
  <c r="G34" i="3"/>
  <c r="G33" i="3"/>
  <c r="J32" i="3"/>
  <c r="I32" i="3"/>
  <c r="H32" i="3"/>
  <c r="G31" i="3"/>
  <c r="G30" i="3"/>
  <c r="G29" i="3"/>
  <c r="G28" i="3"/>
  <c r="G27" i="3"/>
  <c r="G26" i="3"/>
  <c r="G25" i="3"/>
  <c r="G24" i="3"/>
  <c r="G23" i="3"/>
  <c r="G22" i="3"/>
  <c r="G21" i="3"/>
  <c r="G19" i="3"/>
  <c r="G18" i="3"/>
  <c r="G17" i="3"/>
  <c r="G16" i="3"/>
  <c r="H37" i="3" l="1"/>
  <c r="H42" i="3" s="1"/>
  <c r="G38" i="3"/>
  <c r="G32" i="3"/>
  <c r="I37" i="3"/>
  <c r="G62" i="3"/>
  <c r="I36" i="3"/>
  <c r="G15" i="3"/>
  <c r="J36" i="3"/>
  <c r="J60" i="3" s="1"/>
  <c r="H43" i="3"/>
  <c r="G43" i="3" s="1"/>
  <c r="G47" i="3" s="1"/>
  <c r="G59" i="3"/>
  <c r="G64" i="3"/>
  <c r="J58" i="3" l="1"/>
  <c r="I42" i="3"/>
  <c r="G37" i="3"/>
  <c r="G42" i="3" s="1"/>
  <c r="H36" i="3"/>
  <c r="H47" i="3"/>
  <c r="G51" i="3"/>
  <c r="G55" i="3" s="1"/>
  <c r="I58" i="3" l="1"/>
  <c r="I60" i="3"/>
  <c r="H58" i="3"/>
  <c r="H60" i="3"/>
  <c r="G36" i="3"/>
  <c r="G58" i="3" l="1"/>
  <c r="G60" i="3"/>
</calcChain>
</file>

<file path=xl/sharedStrings.xml><?xml version="1.0" encoding="utf-8"?>
<sst xmlns="http://schemas.openxmlformats.org/spreadsheetml/2006/main" count="115" uniqueCount="72">
  <si>
    <t xml:space="preserve">ПЕРЕЛІК </t>
  </si>
  <si>
    <t>Інша економічна діяльність</t>
  </si>
  <si>
    <t>Усього</t>
  </si>
  <si>
    <t>Об'єкти комунального будівництва</t>
  </si>
  <si>
    <t>Назва напряму діяльності (пріоритетні завдання)</t>
  </si>
  <si>
    <t>Виконавці</t>
  </si>
  <si>
    <t>Управління капітального будівництва виконкому Криворізької міської ради</t>
  </si>
  <si>
    <t>на 2021 рік</t>
  </si>
  <si>
    <t>Перелік заходів Програми</t>
  </si>
  <si>
    <t>1.2. Нове будівництво, реконструкція та капітальний ремонт об’єктів інженерно-транспортної інфраструктури</t>
  </si>
  <si>
    <t>Об'єкти будівництва освітніх установ і закладів</t>
  </si>
  <si>
    <t>Об'єкти будівництва медичних установ і закладів</t>
  </si>
  <si>
    <t>Об'єкти будівництва установ і закладів культури</t>
  </si>
  <si>
    <t>Разом за Програмою, з них</t>
  </si>
  <si>
    <t>Джерела фінансування</t>
  </si>
  <si>
    <t>державний бюджет</t>
  </si>
  <si>
    <t xml:space="preserve">у тому числі: </t>
  </si>
  <si>
    <t>Загальний обсяг фінансування, тис. грн</t>
  </si>
  <si>
    <t>№ п/п</t>
  </si>
  <si>
    <t>Реконструкція мереж теплопостачання, розташованих у Металургійному районі міста Кривого Рогу Дніпропетровської області</t>
  </si>
  <si>
    <t>Реконструкція мереж теплопостачання, розташованих у Саксаганському районі міста Кривого Рогу Дніпропетровської області</t>
  </si>
  <si>
    <t>Реконструкція мереж теплопостачання, розташованих у Довгинцівському районі міста Кривого Рогу Дніпропетровської області</t>
  </si>
  <si>
    <t>Нове будівництво мереж теплопостачання, розташованих у Саксаганському районі міста Кривого Рогу Дніпропетровської області</t>
  </si>
  <si>
    <t>до рішення міської ради</t>
  </si>
  <si>
    <t>за рахунок кредиту для фінансування субпроекту «Модернізація системи теплопостачання міста Кривого Рогу (І етап)» відповідно до Угоди про передачу коштів позики з Міністерством фінансів України</t>
  </si>
  <si>
    <t>Загальний обсяг фінансування заходу з них:</t>
  </si>
  <si>
    <t>Загальний обсяг фінансування заходу, з них:</t>
  </si>
  <si>
    <t>Інші заходи, пов'язані із супроводом реалізації інвестиційних проєктів</t>
  </si>
  <si>
    <t>Нове будівництво універсального спортивного комплексу, розташованого в парку культури і відпочинку імені Богдана Хмельницького в Металургійному районі міста Кривого Рогу Дніпропетровської області, 50006</t>
  </si>
  <si>
    <t>за рахунок кредиту для фінансування субпроекту «Модернізація системи теплопостачання міста Кривого Рогу                    
(І етап)» відповідно до Угоди про передачу коштів позики з Міністерством фінансів України</t>
  </si>
  <si>
    <t>Об'єкти будівництва споруд, установ і закладів фізичної культури та спорту</t>
  </si>
  <si>
    <t>Реконструкція котельні «Механобрчормет», розташованої на вулиці Телевізійній, 3Н у Довгинцівському районі міста Кривого Рогу Дніпропетровської області</t>
  </si>
  <si>
    <t>грант від ЄІБ для реалізації інвестиційних проектів</t>
  </si>
  <si>
    <t>Грант від ЄІБ для реалізації інвестиційних проектів</t>
  </si>
  <si>
    <t>бюджет Криворізької міської територіальної громади,</t>
  </si>
  <si>
    <t>Бюджет Криворізької міської територіальної громади</t>
  </si>
  <si>
    <t xml:space="preserve">у тому числі орієнтовний обсяг </t>
  </si>
  <si>
    <t>за рахунок кредиту для фінансування субпроекту «Модернізація системи теплопостачання  міста</t>
  </si>
  <si>
    <t>2022-2024</t>
  </si>
  <si>
    <t>Нове будівництво, реконструкція та капітальний ремонт об’єктів житлово-комунального призначення</t>
  </si>
  <si>
    <t>Нове будівництво та реконструкція спортивних споруд і будівель</t>
  </si>
  <si>
    <t>заходів і завдань Програми на 2019–2024 роки</t>
  </si>
  <si>
    <t>Програма капітального будівництва об’єктів 
інфраструктури м. Кривого Рогу на 2019–2024 роки</t>
  </si>
  <si>
    <t>Реконструкція нежитлового приміщення №69, вбудованого в перший поверх житлового будинку №24 на вул. Івана Сірка в м. Кривому Розі Дніпропетровської області під амбулаторію</t>
  </si>
  <si>
    <t>1.3. Капітальний ремонт об’єктів благоустрою</t>
  </si>
  <si>
    <t>3.1. Нове будівництво та реконструкція лікувальних закладів</t>
  </si>
  <si>
    <t>3.2. Капітальний ремонт лікувальних закладів</t>
  </si>
  <si>
    <t xml:space="preserve"> Нове будівництво та реконструкція дошкільних, позашкільних і загальноосвітніх навчальних закладів</t>
  </si>
  <si>
    <t>за рахунок кредиту для фінансування субпроекту «Модернізація системи теплопостачання міста Кривого Рогу (І етап)» відповідно до Угоди про передачу коштів позики між  Міністерством фінансів України, Міністерством розвитку громад та територій України, Криворізькою міською радою</t>
  </si>
  <si>
    <t>Кривого Рогу (І етап)» відповідно до Угоди про передачу коштів позики між  Міністерством фінансів України, Міністерством розвитку громад та територій України, Криворізькою міською радою</t>
  </si>
  <si>
    <t>Загальний обсяг фінансування заходу з них за виконавцем:</t>
  </si>
  <si>
    <t>управління капітального будівництва виконкому Криворізької міської ради,</t>
  </si>
  <si>
    <t>департамент овіти і науки виконкому Криворізької міської ради</t>
  </si>
  <si>
    <t>Строк викона-ня, роки</t>
  </si>
  <si>
    <t>Нове будівництво мосту в парку ім.Ю.Гагаріна Дніпропетровської області</t>
  </si>
  <si>
    <t xml:space="preserve">  Додаток 2</t>
  </si>
  <si>
    <t>Реконструкція систем теплозабезпечення з установленням індивідуальних теплових пунктів для будівель і споруд бюджетної та житлової сфери м.Кривого Рогу Дніпропетровської обл.</t>
  </si>
  <si>
    <t>Реконструкція котельні «Гігант», розташованої на території промислового майданчика шахти «Гігант» на вулиці Дарвіна, 2д у Саксаганському районі міста Кривого Рогу Дніпропетровської області</t>
  </si>
  <si>
    <t>Нове будівництво дороги від  вул. Гетьманської до 
вул. Електроніки в Саксаганському та Центрально-Міському районах м. Кривого Рогу Дніпропетровської області, 50000</t>
  </si>
  <si>
    <t>Реконструкція систем теплозабезпечення з установленням індивідуальних теплових пунктів для будівель і споруд бюджетної та житлової сфери 
м. Кривого Рогу Дніпропетровської обл. (технічний нагляд)</t>
  </si>
  <si>
    <t>у т. ч. кредиторська заборгованність</t>
  </si>
  <si>
    <t xml:space="preserve"> Капітальний ремонт закладів культури</t>
  </si>
  <si>
    <t>6</t>
  </si>
  <si>
    <t>кредиторська заборгованість</t>
  </si>
  <si>
    <r>
      <rPr>
        <b/>
        <i/>
        <sz val="9"/>
        <color theme="1"/>
        <rFont val="Times New Roman"/>
        <family val="1"/>
        <charset val="204"/>
      </rPr>
      <t xml:space="preserve">Реконструкція фасадів будівлі та малої чаші басейну з урахуванням потреб маломобільних груп населення; </t>
    </r>
    <r>
      <rPr>
        <i/>
        <sz val="9"/>
        <color theme="1"/>
        <rFont val="Times New Roman"/>
        <family val="1"/>
        <charset val="204"/>
      </rPr>
      <t xml:space="preserve">
реконструкція частини будівлі басейну літ. «А-3» Палацу водних видів спорту, розташованого за 
адресою: вул. Соборності, 2, м. Кривий Ріг, Дніпро-
петровська обл., Україна</t>
    </r>
  </si>
  <si>
    <t>Нове будівництво будівлі дошкільного підрозділу в комплексі будівель та споруд Криворізького навчально-виховного комплексу «Загальноосвітня школа І-ІІ ступенів – дошкільний навчальний заклад» №38 Криворізької міської ради Дніпропетровської області, за адресою: вул. Кибальчича, 19, Тернівський район, 
м. Кривий Ріг, Дніпропетровська обл., Україна*</t>
  </si>
  <si>
    <t>Реконструкція стадіону на території Комунального позашкільного навчального закладу «Дитячо-юнацька спортивна школа №10» за адресою: вул. Бикова, 4, 
м. Кривий Ріг, Дніпропетровська область</t>
  </si>
  <si>
    <t>*</t>
  </si>
  <si>
    <t>Керуюча справами виконкому                                                   Олена ШОВГЕЛЯ</t>
  </si>
  <si>
    <t>Відповідно до рішення Криворізької міської ради від 22.04.2020 №4627 "Про перепрофілювання окремих комунальних закладів загальної середньої освіти Тернівського району" назва закладу "Криворізька гімназія №38 Криворізької міської ради".</t>
  </si>
  <si>
    <t xml:space="preserve">Фактичне виконання за 2022
 </t>
  </si>
  <si>
    <t>31.01.2023 №1705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</si>
</sst>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29" x14ac:knownFonts="1">
    <font>
      <sz val="11"/>
      <color theme="1"/>
      <name val="Calibri"/>
      <family val="2"/>
      <scheme val="minor"/>
    </font>
    <font>
      <b/>
      <i/>
      <sz val="11"/>
      <color theme="1"/>
      <name val="Calibri"/>
      <family val="2"/>
      <scheme val="minor"/>
    </font>
    <font>
      <b/>
      <i/>
      <sz val="14"/>
      <color theme="1"/>
      <name val="Times New Roman"/>
      <family val="1"/>
      <charset val="204"/>
    </font>
    <font>
      <b/>
      <i/>
      <sz val="10"/>
      <color theme="1"/>
      <name val="Times New Roman"/>
      <family val="1"/>
      <charset val="204"/>
    </font>
    <font>
      <i/>
      <sz val="12"/>
      <color theme="1"/>
      <name val="Times New Roman"/>
      <family val="1"/>
      <charset val="204"/>
    </font>
    <font>
      <sz val="10"/>
      <color theme="1"/>
      <name val="Times New Roman"/>
      <family val="1"/>
      <charset val="204"/>
    </font>
    <font>
      <b/>
      <sz val="10"/>
      <color theme="1"/>
      <name val="Times New Roman"/>
      <family val="1"/>
      <charset val="204"/>
    </font>
    <font>
      <i/>
      <sz val="10"/>
      <color theme="1"/>
      <name val="Times New Roman"/>
      <family val="1"/>
      <charset val="204"/>
    </font>
    <font>
      <b/>
      <i/>
      <sz val="9"/>
      <color theme="1"/>
      <name val="Times New Roman"/>
      <family val="1"/>
      <charset val="204"/>
    </font>
    <font>
      <sz val="9"/>
      <color theme="1"/>
      <name val="Calibri"/>
      <family val="2"/>
      <scheme val="minor"/>
    </font>
    <font>
      <b/>
      <i/>
      <sz val="9"/>
      <color theme="1"/>
      <name val="Calibri"/>
      <family val="2"/>
      <scheme val="minor"/>
    </font>
    <font>
      <b/>
      <sz val="9"/>
      <color theme="1"/>
      <name val="Times New Roman"/>
      <family val="1"/>
      <charset val="204"/>
    </font>
    <font>
      <b/>
      <sz val="9"/>
      <name val="Times New Roman"/>
      <family val="1"/>
      <charset val="204"/>
    </font>
    <font>
      <sz val="9"/>
      <name val="Times New Roman"/>
      <family val="1"/>
      <charset val="204"/>
    </font>
    <font>
      <i/>
      <sz val="9"/>
      <name val="Times New Roman"/>
      <family val="1"/>
      <charset val="204"/>
    </font>
    <font>
      <b/>
      <i/>
      <sz val="9"/>
      <name val="Times New Roman"/>
      <family val="1"/>
      <charset val="204"/>
    </font>
    <font>
      <i/>
      <sz val="11"/>
      <color theme="1"/>
      <name val="Calibri"/>
      <family val="2"/>
      <scheme val="minor"/>
    </font>
    <font>
      <b/>
      <i/>
      <sz val="16"/>
      <color theme="1"/>
      <name val="Times New Roman"/>
      <family val="1"/>
      <charset val="204"/>
    </font>
    <font>
      <sz val="18"/>
      <color theme="1"/>
      <name val="Calibri"/>
      <family val="2"/>
      <scheme val="minor"/>
    </font>
    <font>
      <b/>
      <i/>
      <sz val="18"/>
      <color theme="1"/>
      <name val="Times New Roman"/>
      <family val="1"/>
      <charset val="204"/>
    </font>
    <font>
      <i/>
      <sz val="18"/>
      <name val="Times New Roman"/>
      <family val="1"/>
      <charset val="204"/>
    </font>
    <font>
      <b/>
      <i/>
      <sz val="18"/>
      <color theme="1"/>
      <name val="Calibri"/>
      <family val="2"/>
      <scheme val="minor"/>
    </font>
    <font>
      <sz val="9"/>
      <color theme="1"/>
      <name val="Times New Roman"/>
      <family val="1"/>
      <charset val="204"/>
    </font>
    <font>
      <i/>
      <sz val="9"/>
      <color theme="1"/>
      <name val="Times New Roman"/>
      <family val="1"/>
      <charset val="204"/>
    </font>
    <font>
      <b/>
      <i/>
      <sz val="18"/>
      <color theme="0"/>
      <name val="Times New Roman"/>
      <family val="1"/>
      <charset val="204"/>
    </font>
    <font>
      <i/>
      <sz val="18"/>
      <color theme="0"/>
      <name val="Times New Roman"/>
      <family val="1"/>
      <charset val="204"/>
    </font>
    <font>
      <b/>
      <i/>
      <sz val="20"/>
      <color theme="1"/>
      <name val="Times New Roman"/>
      <family val="1"/>
      <charset val="204"/>
    </font>
    <font>
      <sz val="12"/>
      <name val="Times New Roman"/>
      <family val="1"/>
      <charset val="204"/>
    </font>
    <font>
      <i/>
      <sz val="12"/>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s>
  <cellStyleXfs count="1">
    <xf numFmtId="0" fontId="0" fillId="0" borderId="0"/>
  </cellStyleXfs>
  <cellXfs count="163">
    <xf numFmtId="0" fontId="0" fillId="0" borderId="0" xfId="0"/>
    <xf numFmtId="0" fontId="0" fillId="0" borderId="0" xfId="0" applyFill="1"/>
    <xf numFmtId="0" fontId="4" fillId="0" borderId="0" xfId="0" applyFont="1" applyFill="1" applyAlignment="1">
      <alignment horizontal="left"/>
    </xf>
    <xf numFmtId="164" fontId="5" fillId="2" borderId="6" xfId="0" applyNumberFormat="1" applyFont="1" applyFill="1" applyBorder="1" applyAlignment="1">
      <alignment horizontal="center" vertical="top" wrapText="1"/>
    </xf>
    <xf numFmtId="164" fontId="5" fillId="2" borderId="1" xfId="0" applyNumberFormat="1" applyFont="1" applyFill="1" applyBorder="1" applyAlignment="1">
      <alignment horizontal="center" vertical="top" wrapText="1"/>
    </xf>
    <xf numFmtId="0" fontId="12" fillId="2" borderId="8" xfId="0" applyFont="1" applyFill="1" applyBorder="1" applyAlignment="1">
      <alignment horizontal="left" vertical="top" wrapText="1"/>
    </xf>
    <xf numFmtId="0" fontId="4" fillId="0" borderId="0" xfId="0" applyFont="1" applyFill="1" applyAlignment="1">
      <alignment horizontal="left" vertical="top"/>
    </xf>
    <xf numFmtId="0" fontId="11" fillId="2" borderId="3" xfId="0" applyFont="1" applyFill="1" applyBorder="1" applyAlignment="1">
      <alignment vertical="top" wrapText="1"/>
    </xf>
    <xf numFmtId="164" fontId="6" fillId="2" borderId="6" xfId="0" applyNumberFormat="1" applyFont="1" applyFill="1" applyBorder="1" applyAlignment="1">
      <alignment horizontal="center" vertical="top" wrapText="1"/>
    </xf>
    <xf numFmtId="164" fontId="6" fillId="2" borderId="1" xfId="0" applyNumberFormat="1" applyFont="1" applyFill="1" applyBorder="1" applyAlignment="1">
      <alignment horizontal="center" vertical="top" wrapText="1"/>
    </xf>
    <xf numFmtId="164" fontId="5" fillId="2" borderId="10" xfId="0" applyNumberFormat="1" applyFont="1" applyFill="1" applyBorder="1" applyAlignment="1">
      <alignment horizontal="center" vertical="top" wrapText="1"/>
    </xf>
    <xf numFmtId="0" fontId="13" fillId="2" borderId="4" xfId="0" applyFont="1" applyFill="1" applyBorder="1" applyAlignment="1">
      <alignment vertical="top" wrapText="1"/>
    </xf>
    <xf numFmtId="0" fontId="2" fillId="0" borderId="0" xfId="0" applyFont="1" applyFill="1" applyAlignment="1">
      <alignment horizontal="center" vertical="center" wrapText="1"/>
    </xf>
    <xf numFmtId="0" fontId="13" fillId="2" borderId="3" xfId="0" applyFont="1" applyFill="1" applyBorder="1" applyAlignment="1">
      <alignment vertical="top" wrapText="1"/>
    </xf>
    <xf numFmtId="0" fontId="11" fillId="2" borderId="4" xfId="0" applyFont="1" applyFill="1" applyBorder="1" applyAlignment="1">
      <alignment vertical="top" wrapText="1"/>
    </xf>
    <xf numFmtId="164" fontId="5" fillId="2" borderId="4" xfId="0" applyNumberFormat="1" applyFont="1" applyFill="1" applyBorder="1" applyAlignment="1">
      <alignment horizontal="center" vertical="top" wrapText="1"/>
    </xf>
    <xf numFmtId="164" fontId="5" fillId="2" borderId="2" xfId="0" applyNumberFormat="1" applyFont="1" applyFill="1" applyBorder="1" applyAlignment="1">
      <alignment horizontal="center" vertical="top" wrapText="1"/>
    </xf>
    <xf numFmtId="0" fontId="4" fillId="0" borderId="0" xfId="0" applyFont="1" applyAlignment="1">
      <alignment wrapText="1"/>
    </xf>
    <xf numFmtId="0" fontId="13" fillId="2" borderId="2" xfId="0" applyFont="1" applyFill="1" applyBorder="1" applyAlignment="1">
      <alignment vertical="top" wrapText="1"/>
    </xf>
    <xf numFmtId="164" fontId="6" fillId="2" borderId="13" xfId="0" applyNumberFormat="1" applyFont="1" applyFill="1" applyBorder="1" applyAlignment="1">
      <alignment horizontal="center" vertical="top" wrapText="1"/>
    </xf>
    <xf numFmtId="164" fontId="5" fillId="2" borderId="3" xfId="0" applyNumberFormat="1" applyFont="1" applyFill="1" applyBorder="1" applyAlignment="1">
      <alignment horizontal="center" vertical="top" wrapText="1"/>
    </xf>
    <xf numFmtId="164" fontId="3" fillId="2" borderId="1" xfId="0" applyNumberFormat="1" applyFont="1" applyFill="1" applyBorder="1" applyAlignment="1">
      <alignment horizontal="center"/>
    </xf>
    <xf numFmtId="164" fontId="7" fillId="2" borderId="10" xfId="0" applyNumberFormat="1" applyFont="1" applyFill="1" applyBorder="1" applyAlignment="1">
      <alignment horizontal="center" vertical="top" wrapText="1"/>
    </xf>
    <xf numFmtId="49" fontId="11" fillId="2" borderId="4" xfId="0" applyNumberFormat="1" applyFont="1" applyFill="1" applyBorder="1" applyAlignment="1">
      <alignment vertical="top" wrapText="1"/>
    </xf>
    <xf numFmtId="49" fontId="11" fillId="2" borderId="11" xfId="0" applyNumberFormat="1" applyFont="1" applyFill="1" applyBorder="1" applyAlignment="1">
      <alignment vertical="top" wrapText="1"/>
    </xf>
    <xf numFmtId="0" fontId="13" fillId="2" borderId="9" xfId="0" applyFont="1" applyFill="1" applyBorder="1" applyAlignment="1">
      <alignment vertical="top" wrapText="1"/>
    </xf>
    <xf numFmtId="0" fontId="13" fillId="2" borderId="10" xfId="0" applyFont="1" applyFill="1" applyBorder="1" applyAlignment="1">
      <alignment vertical="top" wrapText="1"/>
    </xf>
    <xf numFmtId="0" fontId="11" fillId="2" borderId="11" xfId="0" applyFont="1" applyFill="1" applyBorder="1" applyAlignment="1">
      <alignment vertical="top" wrapText="1"/>
    </xf>
    <xf numFmtId="0" fontId="13" fillId="2" borderId="11" xfId="0" applyFont="1" applyFill="1" applyBorder="1" applyAlignment="1">
      <alignment vertical="top" wrapText="1"/>
    </xf>
    <xf numFmtId="0" fontId="13" fillId="2" borderId="13" xfId="0" applyFont="1" applyFill="1" applyBorder="1" applyAlignment="1">
      <alignment vertical="top" wrapText="1"/>
    </xf>
    <xf numFmtId="0" fontId="13" fillId="2" borderId="7" xfId="0" applyFont="1" applyFill="1" applyBorder="1" applyAlignment="1">
      <alignment vertical="top" wrapText="1"/>
    </xf>
    <xf numFmtId="0" fontId="13" fillId="2" borderId="12" xfId="0" applyFont="1" applyFill="1" applyBorder="1" applyAlignment="1">
      <alignment vertical="top" wrapText="1"/>
    </xf>
    <xf numFmtId="49" fontId="11" fillId="2" borderId="12" xfId="0" applyNumberFormat="1" applyFont="1" applyFill="1" applyBorder="1" applyAlignment="1">
      <alignment vertical="top" wrapText="1"/>
    </xf>
    <xf numFmtId="0" fontId="11" fillId="2" borderId="2" xfId="0" applyFont="1" applyFill="1" applyBorder="1" applyAlignment="1">
      <alignment vertical="top" wrapText="1"/>
    </xf>
    <xf numFmtId="0" fontId="11" fillId="2" borderId="7" xfId="0" applyFont="1" applyFill="1" applyBorder="1" applyAlignment="1">
      <alignment vertical="top" wrapText="1"/>
    </xf>
    <xf numFmtId="0" fontId="13" fillId="2" borderId="0" xfId="0" applyFont="1" applyFill="1" applyBorder="1" applyAlignment="1">
      <alignment vertical="top" wrapText="1"/>
    </xf>
    <xf numFmtId="0" fontId="13" fillId="2" borderId="9" xfId="0" applyFont="1" applyFill="1" applyBorder="1" applyAlignment="1">
      <alignment horizontal="left" vertical="top" wrapText="1"/>
    </xf>
    <xf numFmtId="164" fontId="5" fillId="2" borderId="7" xfId="0" applyNumberFormat="1" applyFont="1" applyFill="1" applyBorder="1" applyAlignment="1">
      <alignment horizontal="center" vertical="top" wrapText="1"/>
    </xf>
    <xf numFmtId="164" fontId="5" fillId="2" borderId="12" xfId="0" applyNumberFormat="1" applyFont="1" applyFill="1" applyBorder="1" applyAlignment="1">
      <alignment horizontal="center" vertical="top" wrapText="1"/>
    </xf>
    <xf numFmtId="0" fontId="13" fillId="2" borderId="15" xfId="0" applyFont="1" applyFill="1" applyBorder="1" applyAlignment="1">
      <alignment vertical="top" wrapText="1"/>
    </xf>
    <xf numFmtId="0" fontId="11" fillId="2" borderId="12" xfId="0" applyFont="1" applyFill="1" applyBorder="1" applyAlignment="1">
      <alignment vertical="top" wrapText="1"/>
    </xf>
    <xf numFmtId="0" fontId="13" fillId="2" borderId="6" xfId="0" applyFont="1" applyFill="1" applyBorder="1" applyAlignment="1">
      <alignment vertical="top" wrapText="1"/>
    </xf>
    <xf numFmtId="49" fontId="11" fillId="2" borderId="3" xfId="0" applyNumberFormat="1" applyFont="1" applyFill="1" applyBorder="1" applyAlignment="1">
      <alignment vertical="top" wrapText="1"/>
    </xf>
    <xf numFmtId="0" fontId="17" fillId="0" borderId="0" xfId="0" applyFont="1" applyFill="1" applyAlignment="1">
      <alignment horizontal="center" vertical="center" wrapText="1"/>
    </xf>
    <xf numFmtId="0" fontId="1" fillId="0" borderId="0" xfId="0" applyFont="1" applyFill="1" applyAlignment="1">
      <alignment wrapText="1"/>
    </xf>
    <xf numFmtId="164" fontId="5" fillId="2" borderId="11" xfId="0" applyNumberFormat="1" applyFont="1" applyFill="1" applyBorder="1" applyAlignment="1">
      <alignment horizontal="center" vertical="top" wrapText="1"/>
    </xf>
    <xf numFmtId="0" fontId="18" fillId="0" borderId="0" xfId="0" applyFont="1" applyFill="1"/>
    <xf numFmtId="0" fontId="20" fillId="0" borderId="0" xfId="0" applyFont="1" applyFill="1" applyAlignment="1">
      <alignment horizontal="left"/>
    </xf>
    <xf numFmtId="0" fontId="21" fillId="0" borderId="0" xfId="0" applyFont="1" applyFill="1" applyAlignment="1">
      <alignment wrapText="1"/>
    </xf>
    <xf numFmtId="0" fontId="11" fillId="2" borderId="11" xfId="0" applyFont="1" applyFill="1" applyBorder="1" applyAlignment="1">
      <alignment horizontal="center" vertical="top" wrapText="1"/>
    </xf>
    <xf numFmtId="164" fontId="7" fillId="2" borderId="4" xfId="0" applyNumberFormat="1" applyFont="1" applyFill="1" applyBorder="1" applyAlignment="1">
      <alignment horizontal="center" vertical="top" wrapText="1"/>
    </xf>
    <xf numFmtId="0" fontId="22" fillId="2" borderId="11" xfId="0" applyFont="1" applyFill="1" applyBorder="1" applyAlignment="1">
      <alignment vertical="top" wrapText="1"/>
    </xf>
    <xf numFmtId="0" fontId="23" fillId="2" borderId="8" xfId="0" applyFont="1" applyFill="1" applyBorder="1" applyAlignment="1">
      <alignment horizontal="left" vertical="top" wrapText="1"/>
    </xf>
    <xf numFmtId="0" fontId="22" fillId="2" borderId="3" xfId="0" applyFont="1" applyFill="1" applyBorder="1" applyAlignment="1">
      <alignment vertical="top" wrapText="1"/>
    </xf>
    <xf numFmtId="0" fontId="22" fillId="2" borderId="4" xfId="0" applyFont="1" applyFill="1" applyBorder="1" applyAlignment="1">
      <alignment vertical="top" wrapText="1"/>
    </xf>
    <xf numFmtId="0" fontId="13" fillId="2" borderId="4" xfId="0" applyFont="1" applyFill="1" applyBorder="1" applyAlignment="1">
      <alignment horizontal="left" vertical="top" wrapText="1"/>
    </xf>
    <xf numFmtId="0" fontId="0" fillId="0" borderId="3" xfId="0" applyBorder="1"/>
    <xf numFmtId="0" fontId="11" fillId="2" borderId="5" xfId="0" applyFont="1" applyFill="1" applyBorder="1" applyAlignment="1">
      <alignment horizontal="center" vertical="top" wrapText="1"/>
    </xf>
    <xf numFmtId="0" fontId="13" fillId="2" borderId="8" xfId="0" applyFont="1" applyFill="1" applyBorder="1" applyAlignment="1">
      <alignment vertical="top" wrapText="1"/>
    </xf>
    <xf numFmtId="0" fontId="13" fillId="2" borderId="6" xfId="0" applyFont="1" applyFill="1" applyBorder="1" applyAlignment="1">
      <alignment wrapText="1"/>
    </xf>
    <xf numFmtId="0" fontId="22" fillId="2" borderId="0" xfId="0" applyFont="1" applyFill="1" applyBorder="1" applyAlignment="1">
      <alignment vertical="top" wrapText="1"/>
    </xf>
    <xf numFmtId="0" fontId="11" fillId="2" borderId="11" xfId="0" applyFont="1" applyFill="1" applyBorder="1" applyAlignment="1">
      <alignment horizontal="left" vertical="top" wrapText="1"/>
    </xf>
    <xf numFmtId="0" fontId="19" fillId="0" borderId="0" xfId="0" applyFont="1" applyFill="1" applyAlignment="1">
      <alignment horizontal="center" vertical="center" wrapText="1"/>
    </xf>
    <xf numFmtId="0" fontId="14" fillId="2" borderId="8" xfId="0" applyFont="1" applyFill="1" applyBorder="1" applyAlignment="1">
      <alignment horizontal="left" vertical="top" wrapText="1"/>
    </xf>
    <xf numFmtId="0" fontId="0" fillId="0" borderId="0" xfId="0" applyFont="1" applyFill="1"/>
    <xf numFmtId="0" fontId="24" fillId="0" borderId="0" xfId="0" applyFont="1" applyFill="1" applyAlignment="1">
      <alignment vertical="center" wrapText="1"/>
    </xf>
    <xf numFmtId="0" fontId="25" fillId="0" borderId="0" xfId="0" applyFont="1" applyFill="1" applyAlignment="1">
      <alignment horizontal="left"/>
    </xf>
    <xf numFmtId="0" fontId="13" fillId="2" borderId="13" xfId="0" applyFont="1" applyFill="1" applyBorder="1" applyAlignment="1">
      <alignment horizontal="left" vertical="top" wrapText="1"/>
    </xf>
    <xf numFmtId="164" fontId="5" fillId="2" borderId="13" xfId="0" applyNumberFormat="1" applyFont="1" applyFill="1" applyBorder="1" applyAlignment="1">
      <alignment horizontal="center" vertical="top" wrapText="1"/>
    </xf>
    <xf numFmtId="0" fontId="22" fillId="2" borderId="1" xfId="0" applyFont="1" applyFill="1" applyBorder="1" applyAlignment="1">
      <alignment horizontal="center" wrapText="1"/>
    </xf>
    <xf numFmtId="0" fontId="22" fillId="2" borderId="1" xfId="0" applyFont="1" applyFill="1" applyBorder="1" applyAlignment="1">
      <alignment horizontal="center"/>
    </xf>
    <xf numFmtId="0" fontId="22" fillId="2" borderId="1" xfId="0" applyFont="1" applyFill="1" applyBorder="1" applyAlignment="1">
      <alignment horizontal="center" vertical="center" wrapText="1"/>
    </xf>
    <xf numFmtId="0" fontId="14" fillId="2" borderId="7" xfId="0" applyFont="1" applyFill="1" applyBorder="1" applyAlignment="1">
      <alignment vertical="top" wrapText="1"/>
    </xf>
    <xf numFmtId="0" fontId="14" fillId="2" borderId="12" xfId="0" applyFont="1" applyFill="1" applyBorder="1" applyAlignment="1">
      <alignment vertical="top" wrapText="1"/>
    </xf>
    <xf numFmtId="0" fontId="11" fillId="2" borderId="11" xfId="0" applyFont="1" applyFill="1" applyBorder="1" applyAlignment="1">
      <alignment horizontal="left" vertical="top" wrapText="1"/>
    </xf>
    <xf numFmtId="0" fontId="11" fillId="2" borderId="4" xfId="0" applyFont="1" applyFill="1" applyBorder="1" applyAlignment="1">
      <alignment horizontal="left" vertical="top" wrapText="1"/>
    </xf>
    <xf numFmtId="0" fontId="14" fillId="2" borderId="8" xfId="0" applyFont="1" applyFill="1" applyBorder="1" applyAlignment="1">
      <alignment horizontal="left" vertical="top" wrapText="1"/>
    </xf>
    <xf numFmtId="49" fontId="11" fillId="2" borderId="7" xfId="0" applyNumberFormat="1" applyFont="1" applyFill="1" applyBorder="1" applyAlignment="1">
      <alignment vertical="top" wrapText="1"/>
    </xf>
    <xf numFmtId="0" fontId="11" fillId="2" borderId="7" xfId="0" applyFont="1" applyFill="1" applyBorder="1" applyAlignment="1">
      <alignment horizontal="left" vertical="top" wrapText="1"/>
    </xf>
    <xf numFmtId="0" fontId="11" fillId="2" borderId="11" xfId="0" applyFont="1" applyFill="1" applyBorder="1" applyAlignment="1">
      <alignment horizontal="left" vertical="top" wrapText="1"/>
    </xf>
    <xf numFmtId="0" fontId="13" fillId="2" borderId="11" xfId="0" applyFont="1" applyFill="1" applyBorder="1" applyAlignment="1">
      <alignment horizontal="left" vertical="top" wrapText="1"/>
    </xf>
    <xf numFmtId="0" fontId="13" fillId="2" borderId="2" xfId="0" applyFont="1" applyFill="1" applyBorder="1" applyAlignment="1">
      <alignment horizontal="left" vertical="top" wrapText="1"/>
    </xf>
    <xf numFmtId="0" fontId="13" fillId="2" borderId="3" xfId="0" applyFont="1" applyFill="1" applyBorder="1" applyAlignment="1">
      <alignment horizontal="left" vertical="top" wrapText="1"/>
    </xf>
    <xf numFmtId="0" fontId="15" fillId="2" borderId="8" xfId="0" applyFont="1" applyFill="1" applyBorder="1" applyAlignment="1">
      <alignment horizontal="left" vertical="top" wrapText="1"/>
    </xf>
    <xf numFmtId="0" fontId="11" fillId="2" borderId="3" xfId="0" applyFont="1" applyFill="1" applyBorder="1" applyAlignment="1">
      <alignment horizontal="left" vertical="top" wrapText="1"/>
    </xf>
    <xf numFmtId="0" fontId="11" fillId="2" borderId="11" xfId="0" applyFont="1" applyFill="1" applyBorder="1" applyAlignment="1">
      <alignment horizontal="left" vertical="top" wrapText="1"/>
    </xf>
    <xf numFmtId="0" fontId="15" fillId="2" borderId="6" xfId="0" applyFont="1" applyFill="1" applyBorder="1" applyAlignment="1">
      <alignment horizontal="left" vertical="top" wrapText="1"/>
    </xf>
    <xf numFmtId="0" fontId="11" fillId="2" borderId="4" xfId="0" applyFont="1" applyFill="1" applyBorder="1" applyAlignment="1">
      <alignment horizontal="left" vertical="top" wrapText="1"/>
    </xf>
    <xf numFmtId="0" fontId="13" fillId="2" borderId="8" xfId="0" applyFont="1" applyFill="1" applyBorder="1" applyAlignment="1">
      <alignment horizontal="left" vertical="top" wrapText="1"/>
    </xf>
    <xf numFmtId="0" fontId="14" fillId="2" borderId="8" xfId="0" applyFont="1" applyFill="1" applyBorder="1" applyAlignment="1">
      <alignment horizontal="left" vertical="top" wrapText="1"/>
    </xf>
    <xf numFmtId="0" fontId="16" fillId="2" borderId="8" xfId="0" applyFont="1" applyFill="1" applyBorder="1" applyAlignment="1">
      <alignment wrapText="1"/>
    </xf>
    <xf numFmtId="0" fontId="16" fillId="2" borderId="6" xfId="0" applyFont="1" applyFill="1" applyBorder="1" applyAlignment="1">
      <alignment wrapText="1"/>
    </xf>
    <xf numFmtId="164" fontId="5" fillId="2" borderId="9" xfId="0" applyNumberFormat="1" applyFont="1" applyFill="1" applyBorder="1" applyAlignment="1">
      <alignment horizontal="center" vertical="top" wrapText="1"/>
    </xf>
    <xf numFmtId="0" fontId="0" fillId="0" borderId="11" xfId="0" applyBorder="1"/>
    <xf numFmtId="0" fontId="23" fillId="2" borderId="15" xfId="0" applyFont="1" applyFill="1" applyBorder="1" applyAlignment="1">
      <alignment horizontal="left" vertical="top" wrapText="1"/>
    </xf>
    <xf numFmtId="0" fontId="22" fillId="2" borderId="0" xfId="0" applyFont="1" applyFill="1" applyBorder="1" applyAlignment="1">
      <alignment horizontal="left" vertical="top" wrapText="1"/>
    </xf>
    <xf numFmtId="0" fontId="22" fillId="2" borderId="7" xfId="0" applyFont="1" applyFill="1" applyBorder="1" applyAlignment="1">
      <alignment vertical="top" wrapText="1"/>
    </xf>
    <xf numFmtId="0" fontId="22" fillId="2" borderId="3" xfId="0" applyFont="1" applyFill="1" applyBorder="1" applyAlignment="1">
      <alignment horizontal="left" vertical="top" wrapText="1"/>
    </xf>
    <xf numFmtId="0" fontId="22" fillId="2" borderId="7" xfId="0" applyFont="1" applyFill="1" applyBorder="1" applyAlignment="1">
      <alignment horizontal="left" vertical="top" wrapText="1"/>
    </xf>
    <xf numFmtId="164" fontId="6" fillId="2" borderId="2" xfId="0" applyNumberFormat="1" applyFont="1" applyFill="1" applyBorder="1" applyAlignment="1">
      <alignment horizontal="center" vertical="top" wrapText="1"/>
    </xf>
    <xf numFmtId="0" fontId="11" fillId="2" borderId="0" xfId="0" applyFont="1" applyFill="1" applyBorder="1" applyAlignment="1">
      <alignment horizontal="left" vertical="top" wrapText="1"/>
    </xf>
    <xf numFmtId="49" fontId="11" fillId="2" borderId="2" xfId="0" applyNumberFormat="1" applyFont="1" applyFill="1" applyBorder="1" applyAlignment="1">
      <alignment vertical="top" wrapText="1"/>
    </xf>
    <xf numFmtId="0" fontId="23" fillId="2" borderId="0" xfId="0" applyFont="1" applyFill="1" applyBorder="1" applyAlignment="1">
      <alignment horizontal="left" vertical="top" wrapText="1"/>
    </xf>
    <xf numFmtId="49" fontId="11" fillId="2" borderId="5" xfId="0" applyNumberFormat="1" applyFont="1" applyFill="1" applyBorder="1" applyAlignment="1">
      <alignment vertical="top" wrapText="1"/>
    </xf>
    <xf numFmtId="0" fontId="13" fillId="2" borderId="8" xfId="0" applyFont="1" applyFill="1" applyBorder="1" applyAlignment="1">
      <alignment wrapText="1"/>
    </xf>
    <xf numFmtId="0" fontId="12" fillId="2" borderId="14" xfId="0" applyFont="1" applyFill="1" applyBorder="1" applyAlignment="1">
      <alignment horizontal="left" vertical="top" wrapText="1"/>
    </xf>
    <xf numFmtId="0" fontId="11" fillId="2" borderId="5" xfId="0" applyFont="1" applyFill="1" applyBorder="1" applyAlignment="1">
      <alignment vertical="top" wrapText="1"/>
    </xf>
    <xf numFmtId="0" fontId="0" fillId="2" borderId="13" xfId="0" applyFill="1" applyBorder="1" applyAlignment="1"/>
    <xf numFmtId="0" fontId="12" fillId="2" borderId="15" xfId="0" applyFont="1" applyFill="1" applyBorder="1" applyAlignment="1">
      <alignment horizontal="left" vertical="top" wrapText="1"/>
    </xf>
    <xf numFmtId="164" fontId="0" fillId="0" borderId="0" xfId="0" applyNumberFormat="1"/>
    <xf numFmtId="49" fontId="11" fillId="2" borderId="0" xfId="0" applyNumberFormat="1" applyFont="1" applyFill="1" applyBorder="1" applyAlignment="1">
      <alignment vertical="top" wrapText="1"/>
    </xf>
    <xf numFmtId="0" fontId="13" fillId="0" borderId="0" xfId="0" applyFont="1" applyFill="1" applyBorder="1" applyAlignment="1">
      <alignment horizontal="left" vertical="top" wrapText="1"/>
    </xf>
    <xf numFmtId="164" fontId="5" fillId="2" borderId="0" xfId="0" applyNumberFormat="1" applyFont="1" applyFill="1" applyBorder="1" applyAlignment="1">
      <alignment horizontal="center" vertical="top" wrapText="1"/>
    </xf>
    <xf numFmtId="0" fontId="19" fillId="0" borderId="0" xfId="0" applyFont="1" applyBorder="1" applyAlignment="1">
      <alignment wrapText="1"/>
    </xf>
    <xf numFmtId="0" fontId="14" fillId="2" borderId="14" xfId="0" applyFont="1" applyFill="1" applyBorder="1" applyAlignment="1">
      <alignment horizontal="left" vertical="top" wrapText="1"/>
    </xf>
    <xf numFmtId="0" fontId="19" fillId="0" borderId="0" xfId="0" applyFont="1" applyBorder="1" applyAlignment="1">
      <alignment horizontal="center" wrapText="1"/>
    </xf>
    <xf numFmtId="0" fontId="8" fillId="2" borderId="14" xfId="0" applyFont="1" applyFill="1" applyBorder="1" applyAlignment="1">
      <alignment horizontal="left"/>
    </xf>
    <xf numFmtId="0" fontId="8" fillId="2" borderId="10" xfId="0" applyFont="1" applyFill="1" applyBorder="1" applyAlignment="1">
      <alignment horizontal="left"/>
    </xf>
    <xf numFmtId="0" fontId="13" fillId="2" borderId="8" xfId="0" applyFont="1" applyFill="1" applyBorder="1" applyAlignment="1">
      <alignment horizontal="left" vertical="top" wrapText="1"/>
    </xf>
    <xf numFmtId="0" fontId="0" fillId="2" borderId="8" xfId="0" applyFill="1" applyBorder="1" applyAlignment="1">
      <alignment wrapText="1"/>
    </xf>
    <xf numFmtId="0" fontId="0" fillId="2" borderId="6" xfId="0" applyFill="1" applyBorder="1" applyAlignment="1">
      <alignment wrapText="1"/>
    </xf>
    <xf numFmtId="0" fontId="19" fillId="0" borderId="0" xfId="0" applyFont="1" applyBorder="1" applyAlignment="1">
      <alignment horizontal="left" wrapText="1"/>
    </xf>
    <xf numFmtId="0" fontId="14" fillId="2" borderId="14" xfId="0" applyFont="1" applyFill="1" applyBorder="1" applyAlignment="1">
      <alignment horizontal="left" vertical="top" wrapText="1"/>
    </xf>
    <xf numFmtId="0" fontId="16" fillId="2" borderId="14" xfId="0" applyFont="1" applyFill="1" applyBorder="1" applyAlignment="1">
      <alignment wrapText="1"/>
    </xf>
    <xf numFmtId="0" fontId="16" fillId="2" borderId="10" xfId="0" applyFont="1" applyFill="1" applyBorder="1" applyAlignment="1">
      <alignment wrapText="1"/>
    </xf>
    <xf numFmtId="0" fontId="14" fillId="2" borderId="8" xfId="0" applyFont="1" applyFill="1" applyBorder="1" applyAlignment="1">
      <alignment horizontal="left" vertical="top" wrapText="1"/>
    </xf>
    <xf numFmtId="0" fontId="16" fillId="2" borderId="8" xfId="0" applyFont="1" applyFill="1" applyBorder="1" applyAlignment="1">
      <alignment wrapText="1"/>
    </xf>
    <xf numFmtId="0" fontId="16" fillId="2" borderId="6" xfId="0" applyFont="1" applyFill="1" applyBorder="1" applyAlignment="1">
      <alignment wrapText="1"/>
    </xf>
    <xf numFmtId="0" fontId="13" fillId="0" borderId="6" xfId="0" applyFont="1" applyFill="1" applyBorder="1" applyAlignment="1">
      <alignment horizontal="left" vertical="top" wrapText="1"/>
    </xf>
    <xf numFmtId="0" fontId="13" fillId="0" borderId="1" xfId="0" applyFont="1" applyFill="1" applyBorder="1" applyAlignment="1">
      <alignment horizontal="left" vertical="top" wrapText="1"/>
    </xf>
    <xf numFmtId="0" fontId="13" fillId="2" borderId="5" xfId="0" applyFont="1" applyFill="1" applyBorder="1" applyAlignment="1">
      <alignment horizontal="left" vertical="top" wrapText="1"/>
    </xf>
    <xf numFmtId="0" fontId="27" fillId="0" borderId="0" xfId="0" applyFont="1" applyFill="1" applyBorder="1" applyAlignment="1">
      <alignment horizontal="left" vertical="top" wrapText="1"/>
    </xf>
    <xf numFmtId="0" fontId="13" fillId="2" borderId="7" xfId="0" applyFont="1" applyFill="1" applyBorder="1" applyAlignment="1">
      <alignment horizontal="center" vertical="top" wrapText="1"/>
    </xf>
    <xf numFmtId="0" fontId="13" fillId="2" borderId="11" xfId="0" applyFont="1" applyFill="1" applyBorder="1" applyAlignment="1">
      <alignment horizontal="center" vertical="top" wrapText="1"/>
    </xf>
    <xf numFmtId="0" fontId="14" fillId="2" borderId="15" xfId="0" applyFont="1" applyFill="1" applyBorder="1" applyAlignment="1">
      <alignment horizontal="left" vertical="top" wrapText="1"/>
    </xf>
    <xf numFmtId="0" fontId="13" fillId="2" borderId="7" xfId="0" applyFont="1" applyFill="1" applyBorder="1" applyAlignment="1">
      <alignment horizontal="left" vertical="top" wrapText="1"/>
    </xf>
    <xf numFmtId="0" fontId="13" fillId="2" borderId="11" xfId="0" applyFont="1" applyFill="1" applyBorder="1" applyAlignment="1">
      <alignment horizontal="left" vertical="top" wrapText="1"/>
    </xf>
    <xf numFmtId="0" fontId="13" fillId="2" borderId="2" xfId="0" applyFont="1" applyFill="1" applyBorder="1" applyAlignment="1">
      <alignment horizontal="left" vertical="top" wrapText="1"/>
    </xf>
    <xf numFmtId="0" fontId="13" fillId="2" borderId="3" xfId="0" applyFont="1" applyFill="1" applyBorder="1" applyAlignment="1">
      <alignment horizontal="left" vertical="top" wrapText="1"/>
    </xf>
    <xf numFmtId="0" fontId="11" fillId="2" borderId="7" xfId="0" applyFont="1" applyFill="1" applyBorder="1" applyAlignment="1">
      <alignment horizontal="left" vertical="top" wrapText="1"/>
    </xf>
    <xf numFmtId="0" fontId="11" fillId="2" borderId="11" xfId="0" applyFont="1" applyFill="1" applyBorder="1" applyAlignment="1">
      <alignment horizontal="left" vertical="top" wrapText="1"/>
    </xf>
    <xf numFmtId="0" fontId="11" fillId="2" borderId="2" xfId="0" applyFont="1" applyFill="1" applyBorder="1" applyAlignment="1">
      <alignment horizontal="left" vertical="top" wrapText="1"/>
    </xf>
    <xf numFmtId="0" fontId="11" fillId="2" borderId="3" xfId="0" applyFont="1" applyFill="1" applyBorder="1" applyAlignment="1">
      <alignment horizontal="left" vertical="top" wrapText="1"/>
    </xf>
    <xf numFmtId="0" fontId="14" fillId="2" borderId="0" xfId="0" applyFont="1" applyFill="1" applyBorder="1" applyAlignment="1">
      <alignment horizontal="left" vertical="top" wrapText="1"/>
    </xf>
    <xf numFmtId="0" fontId="15" fillId="2" borderId="8" xfId="0" applyFont="1" applyFill="1" applyBorder="1" applyAlignment="1">
      <alignment horizontal="left" vertical="top" wrapText="1"/>
    </xf>
    <xf numFmtId="0" fontId="8" fillId="2" borderId="2" xfId="0" applyFont="1" applyFill="1" applyBorder="1" applyAlignment="1">
      <alignment horizontal="center" vertical="top" wrapText="1"/>
    </xf>
    <xf numFmtId="0" fontId="10" fillId="2" borderId="3" xfId="0" applyFont="1" applyFill="1" applyBorder="1" applyAlignment="1">
      <alignment vertical="top" wrapText="1"/>
    </xf>
    <xf numFmtId="0" fontId="9" fillId="2" borderId="4" xfId="0" applyFont="1" applyFill="1" applyBorder="1" applyAlignment="1">
      <alignment vertical="top"/>
    </xf>
    <xf numFmtId="0" fontId="10" fillId="2" borderId="3" xfId="0" applyFont="1" applyFill="1" applyBorder="1" applyAlignment="1">
      <alignment vertical="top"/>
    </xf>
    <xf numFmtId="0" fontId="14" fillId="2" borderId="2" xfId="0" applyFont="1" applyFill="1" applyBorder="1" applyAlignment="1">
      <alignment horizontal="left" vertical="top" wrapText="1"/>
    </xf>
    <xf numFmtId="0" fontId="14" fillId="2" borderId="4" xfId="0" applyFont="1" applyFill="1" applyBorder="1" applyAlignment="1">
      <alignment horizontal="left" vertical="top" wrapText="1"/>
    </xf>
    <xf numFmtId="0" fontId="23" fillId="2" borderId="2" xfId="0" applyFont="1" applyFill="1" applyBorder="1" applyAlignment="1">
      <alignment horizontal="left" vertical="top" wrapText="1"/>
    </xf>
    <xf numFmtId="0" fontId="23" fillId="2" borderId="3" xfId="0" applyFont="1" applyFill="1" applyBorder="1" applyAlignment="1">
      <alignment horizontal="left" vertical="top" wrapText="1"/>
    </xf>
    <xf numFmtId="0" fontId="28" fillId="2" borderId="0" xfId="0" applyFont="1" applyFill="1" applyAlignment="1">
      <alignment wrapText="1"/>
    </xf>
    <xf numFmtId="0" fontId="28" fillId="2" borderId="0" xfId="0" applyFont="1" applyFill="1" applyAlignment="1">
      <alignment horizontal="left" wrapText="1"/>
    </xf>
    <xf numFmtId="0" fontId="8" fillId="2" borderId="3" xfId="0" applyFont="1" applyFill="1" applyBorder="1" applyAlignment="1">
      <alignment horizontal="center" vertical="top" wrapText="1"/>
    </xf>
    <xf numFmtId="0" fontId="9" fillId="2" borderId="4" xfId="0" applyFont="1" applyFill="1" applyBorder="1" applyAlignment="1">
      <alignment horizontal="center" vertical="top" wrapText="1"/>
    </xf>
    <xf numFmtId="0" fontId="9" fillId="2" borderId="4" xfId="0" applyFont="1" applyFill="1" applyBorder="1" applyAlignment="1">
      <alignment vertical="top" wrapText="1"/>
    </xf>
    <xf numFmtId="0" fontId="8" fillId="2" borderId="5" xfId="0" applyFont="1" applyFill="1" applyBorder="1" applyAlignment="1">
      <alignment horizontal="center" vertical="top" wrapText="1"/>
    </xf>
    <xf numFmtId="0" fontId="9" fillId="2" borderId="8" xfId="0" applyFont="1" applyFill="1" applyBorder="1" applyAlignment="1">
      <alignment horizontal="center" vertical="top" wrapText="1"/>
    </xf>
    <xf numFmtId="0" fontId="9" fillId="2" borderId="6" xfId="0" applyFont="1" applyFill="1" applyBorder="1" applyAlignment="1">
      <alignment horizontal="center" vertical="top" wrapText="1"/>
    </xf>
    <xf numFmtId="0" fontId="26" fillId="0" borderId="0" xfId="0" applyFont="1" applyFill="1" applyAlignment="1">
      <alignment horizontal="center" vertical="center" wrapText="1"/>
    </xf>
    <xf numFmtId="0" fontId="0" fillId="0" borderId="0" xfId="0" applyAlignment="1">
      <alignmen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
  <sheetViews>
    <sheetView tabSelected="1" view="pageBreakPreview" zoomScaleNormal="100" zoomScaleSheetLayoutView="100" workbookViewId="0">
      <selection activeCell="I4" sqref="I4:J4"/>
    </sheetView>
  </sheetViews>
  <sheetFormatPr defaultRowHeight="15" x14ac:dyDescent="0.25"/>
  <cols>
    <col min="1" max="1" width="3.5703125" customWidth="1"/>
    <col min="2" max="2" width="26.42578125" customWidth="1"/>
    <col min="3" max="3" width="40.140625" customWidth="1"/>
    <col min="4" max="4" width="7.42578125" customWidth="1"/>
    <col min="5" max="5" width="23.140625" customWidth="1"/>
    <col min="6" max="6" width="20" customWidth="1"/>
    <col min="7" max="7" width="14.5703125" customWidth="1"/>
    <col min="8" max="8" width="13.140625" customWidth="1"/>
    <col min="9" max="9" width="12" customWidth="1"/>
    <col min="10" max="10" width="12.7109375" customWidth="1"/>
    <col min="15" max="15" width="18.28515625" customWidth="1"/>
    <col min="17" max="17" width="10" bestFit="1" customWidth="1"/>
  </cols>
  <sheetData>
    <row r="1" spans="1:10" ht="15.75" x14ac:dyDescent="0.25">
      <c r="A1" s="1"/>
      <c r="B1" s="1"/>
      <c r="C1" s="64"/>
      <c r="D1" s="64"/>
      <c r="E1" s="64"/>
      <c r="F1" s="64"/>
      <c r="G1" s="6"/>
      <c r="H1" s="2"/>
      <c r="I1" s="153" t="s">
        <v>55</v>
      </c>
      <c r="J1" s="153"/>
    </row>
    <row r="2" spans="1:10" ht="15.75" x14ac:dyDescent="0.25">
      <c r="A2" s="1"/>
      <c r="B2" s="1"/>
      <c r="C2" s="64"/>
      <c r="D2" s="64"/>
      <c r="E2" s="64"/>
      <c r="F2" s="64"/>
      <c r="G2" s="6"/>
      <c r="H2" s="2"/>
      <c r="I2" s="154" t="s">
        <v>23</v>
      </c>
      <c r="J2" s="154"/>
    </row>
    <row r="3" spans="1:10" ht="15.75" x14ac:dyDescent="0.25">
      <c r="A3" s="1"/>
      <c r="B3" s="1"/>
      <c r="C3" s="64"/>
      <c r="D3" s="64"/>
      <c r="E3" s="64"/>
      <c r="F3" s="64"/>
      <c r="G3" s="6"/>
      <c r="H3" s="2"/>
      <c r="I3" s="153" t="s">
        <v>71</v>
      </c>
      <c r="J3" s="162"/>
    </row>
    <row r="4" spans="1:10" ht="15.75" x14ac:dyDescent="0.25">
      <c r="A4" s="1"/>
      <c r="B4" s="1"/>
      <c r="C4" s="64"/>
      <c r="D4" s="64"/>
      <c r="E4" s="64"/>
      <c r="F4" s="64"/>
      <c r="G4" s="17"/>
      <c r="H4" s="17"/>
      <c r="I4" s="154"/>
      <c r="J4" s="154"/>
    </row>
    <row r="5" spans="1:10" ht="51.75" customHeight="1" x14ac:dyDescent="0.35">
      <c r="A5" s="46"/>
      <c r="B5" s="46"/>
      <c r="C5" s="161" t="s">
        <v>42</v>
      </c>
      <c r="D5" s="161"/>
      <c r="E5" s="161"/>
      <c r="F5" s="161"/>
      <c r="G5" s="161"/>
      <c r="H5" s="161"/>
      <c r="I5" s="65"/>
      <c r="J5" s="66"/>
    </row>
    <row r="6" spans="1:10" ht="23.25" x14ac:dyDescent="0.35">
      <c r="A6" s="46"/>
      <c r="B6" s="46"/>
      <c r="C6" s="62"/>
      <c r="D6" s="48"/>
      <c r="E6" s="48"/>
      <c r="F6" s="48"/>
      <c r="G6" s="48"/>
      <c r="H6" s="48"/>
      <c r="I6" s="47"/>
      <c r="J6" s="47"/>
    </row>
    <row r="7" spans="1:10" ht="23.25" customHeight="1" x14ac:dyDescent="0.25">
      <c r="A7" s="161" t="s">
        <v>0</v>
      </c>
      <c r="B7" s="161"/>
      <c r="C7" s="161"/>
      <c r="D7" s="161"/>
      <c r="E7" s="161"/>
      <c r="F7" s="161"/>
      <c r="G7" s="161"/>
      <c r="H7" s="161"/>
      <c r="I7" s="161"/>
      <c r="J7" s="161"/>
    </row>
    <row r="8" spans="1:10" ht="23.25" customHeight="1" x14ac:dyDescent="0.25">
      <c r="A8" s="161" t="s">
        <v>41</v>
      </c>
      <c r="B8" s="161"/>
      <c r="C8" s="161"/>
      <c r="D8" s="161"/>
      <c r="E8" s="161"/>
      <c r="F8" s="161"/>
      <c r="G8" s="161"/>
      <c r="H8" s="161"/>
      <c r="I8" s="161"/>
      <c r="J8" s="161"/>
    </row>
    <row r="9" spans="1:10" ht="20.25" x14ac:dyDescent="0.25">
      <c r="A9" s="43"/>
      <c r="B9" s="44"/>
      <c r="C9" s="44"/>
      <c r="D9" s="44"/>
      <c r="E9" s="44"/>
      <c r="F9" s="44"/>
      <c r="G9" s="44"/>
      <c r="H9" s="44"/>
      <c r="I9" s="44"/>
      <c r="J9" s="44"/>
    </row>
    <row r="10" spans="1:10" ht="19.5" x14ac:dyDescent="0.25">
      <c r="A10" s="12"/>
      <c r="B10" s="44"/>
      <c r="C10" s="44"/>
      <c r="D10" s="44"/>
      <c r="E10" s="44"/>
      <c r="F10" s="44"/>
      <c r="G10" s="44"/>
      <c r="H10" s="44"/>
      <c r="I10" s="44"/>
      <c r="J10" s="44"/>
    </row>
    <row r="11" spans="1:10" x14ac:dyDescent="0.25">
      <c r="A11" s="145" t="s">
        <v>18</v>
      </c>
      <c r="B11" s="145" t="s">
        <v>4</v>
      </c>
      <c r="C11" s="145" t="s">
        <v>8</v>
      </c>
      <c r="D11" s="145" t="s">
        <v>53</v>
      </c>
      <c r="E11" s="145" t="s">
        <v>5</v>
      </c>
      <c r="F11" s="145" t="s">
        <v>14</v>
      </c>
      <c r="G11" s="145" t="s">
        <v>17</v>
      </c>
      <c r="H11" s="158" t="s">
        <v>36</v>
      </c>
      <c r="I11" s="159"/>
      <c r="J11" s="160"/>
    </row>
    <row r="12" spans="1:10" x14ac:dyDescent="0.25">
      <c r="A12" s="146"/>
      <c r="B12" s="146"/>
      <c r="C12" s="148"/>
      <c r="D12" s="155"/>
      <c r="E12" s="155"/>
      <c r="F12" s="155"/>
      <c r="G12" s="155"/>
      <c r="H12" s="145" t="s">
        <v>70</v>
      </c>
      <c r="I12" s="145">
        <v>2023</v>
      </c>
      <c r="J12" s="145">
        <v>2024</v>
      </c>
    </row>
    <row r="13" spans="1:10" ht="33" customHeight="1" x14ac:dyDescent="0.25">
      <c r="A13" s="157"/>
      <c r="B13" s="147"/>
      <c r="C13" s="147"/>
      <c r="D13" s="156"/>
      <c r="E13" s="156"/>
      <c r="F13" s="156"/>
      <c r="G13" s="157"/>
      <c r="H13" s="156"/>
      <c r="I13" s="156"/>
      <c r="J13" s="156" t="s">
        <v>7</v>
      </c>
    </row>
    <row r="14" spans="1:10" ht="15" customHeight="1" x14ac:dyDescent="0.25">
      <c r="A14" s="69">
        <v>1</v>
      </c>
      <c r="B14" s="70">
        <v>2</v>
      </c>
      <c r="C14" s="70">
        <v>3</v>
      </c>
      <c r="D14" s="71">
        <v>4</v>
      </c>
      <c r="E14" s="71">
        <v>5</v>
      </c>
      <c r="F14" s="71">
        <v>6</v>
      </c>
      <c r="G14" s="69">
        <v>7</v>
      </c>
      <c r="H14" s="71">
        <v>8</v>
      </c>
      <c r="I14" s="71">
        <v>9</v>
      </c>
      <c r="J14" s="71">
        <v>10</v>
      </c>
    </row>
    <row r="15" spans="1:10" ht="44.25" customHeight="1" x14ac:dyDescent="0.25">
      <c r="A15" s="139">
        <v>1</v>
      </c>
      <c r="B15" s="141" t="s">
        <v>3</v>
      </c>
      <c r="C15" s="5" t="s">
        <v>39</v>
      </c>
      <c r="D15" s="135" t="s">
        <v>38</v>
      </c>
      <c r="E15" s="137" t="s">
        <v>6</v>
      </c>
      <c r="F15" s="29" t="s">
        <v>35</v>
      </c>
      <c r="G15" s="19">
        <f>H15+I15+J15</f>
        <v>287154</v>
      </c>
      <c r="H15" s="19">
        <f>H16+H18+H21+H23+H25+H27+H29+H31</f>
        <v>0</v>
      </c>
      <c r="I15" s="19">
        <f t="shared" ref="I15:J15" si="0">I16+I18+I21+I23+I25+I27+I29+I31</f>
        <v>0</v>
      </c>
      <c r="J15" s="19">
        <f t="shared" si="0"/>
        <v>287154</v>
      </c>
    </row>
    <row r="16" spans="1:10" ht="42.75" customHeight="1" x14ac:dyDescent="0.25">
      <c r="A16" s="140"/>
      <c r="B16" s="142"/>
      <c r="C16" s="134" t="s">
        <v>57</v>
      </c>
      <c r="D16" s="136"/>
      <c r="E16" s="138"/>
      <c r="F16" s="29" t="s">
        <v>25</v>
      </c>
      <c r="G16" s="16">
        <f>H16+I16+J16</f>
        <v>66402</v>
      </c>
      <c r="H16" s="16">
        <v>0</v>
      </c>
      <c r="I16" s="16">
        <v>0</v>
      </c>
      <c r="J16" s="16">
        <v>66402</v>
      </c>
    </row>
    <row r="17" spans="1:10" ht="172.5" customHeight="1" x14ac:dyDescent="0.25">
      <c r="A17" s="140"/>
      <c r="B17" s="142"/>
      <c r="C17" s="143"/>
      <c r="D17" s="136"/>
      <c r="E17" s="138"/>
      <c r="F17" s="36" t="s">
        <v>48</v>
      </c>
      <c r="G17" s="20">
        <f>H17+I17+J17</f>
        <v>55335</v>
      </c>
      <c r="H17" s="20">
        <v>0</v>
      </c>
      <c r="I17" s="20">
        <v>0</v>
      </c>
      <c r="J17" s="20">
        <v>55335</v>
      </c>
    </row>
    <row r="18" spans="1:10" ht="42.75" customHeight="1" x14ac:dyDescent="0.25">
      <c r="A18" s="140"/>
      <c r="B18" s="140"/>
      <c r="C18" s="149" t="s">
        <v>31</v>
      </c>
      <c r="D18" s="136"/>
      <c r="E18" s="136"/>
      <c r="F18" s="30" t="s">
        <v>26</v>
      </c>
      <c r="G18" s="37">
        <f t="shared" ref="G18:G28" si="1">H18+I18+J18</f>
        <v>90090</v>
      </c>
      <c r="H18" s="37">
        <v>0</v>
      </c>
      <c r="I18" s="37">
        <v>0</v>
      </c>
      <c r="J18" s="16">
        <v>90090</v>
      </c>
    </row>
    <row r="19" spans="1:10" ht="48" customHeight="1" x14ac:dyDescent="0.25">
      <c r="A19" s="75"/>
      <c r="B19" s="75"/>
      <c r="C19" s="150"/>
      <c r="D19" s="55"/>
      <c r="E19" s="55"/>
      <c r="F19" s="11" t="s">
        <v>37</v>
      </c>
      <c r="G19" s="15">
        <f t="shared" si="1"/>
        <v>75075</v>
      </c>
      <c r="H19" s="15">
        <v>0</v>
      </c>
      <c r="I19" s="15">
        <v>0</v>
      </c>
      <c r="J19" s="15">
        <v>75075</v>
      </c>
    </row>
    <row r="20" spans="1:10" ht="108" x14ac:dyDescent="0.25">
      <c r="A20" s="34"/>
      <c r="B20" s="33"/>
      <c r="C20" s="76"/>
      <c r="D20" s="30"/>
      <c r="E20" s="18"/>
      <c r="F20" s="67" t="s">
        <v>49</v>
      </c>
      <c r="G20" s="68"/>
      <c r="H20" s="16"/>
      <c r="I20" s="16"/>
      <c r="J20" s="16"/>
    </row>
    <row r="21" spans="1:10" ht="36" x14ac:dyDescent="0.25">
      <c r="A21" s="27"/>
      <c r="B21" s="7"/>
      <c r="C21" s="134" t="s">
        <v>19</v>
      </c>
      <c r="D21" s="28"/>
      <c r="E21" s="13"/>
      <c r="F21" s="29" t="s">
        <v>26</v>
      </c>
      <c r="G21" s="16">
        <f t="shared" si="1"/>
        <v>16884</v>
      </c>
      <c r="H21" s="16">
        <v>0</v>
      </c>
      <c r="I21" s="16">
        <v>0</v>
      </c>
      <c r="J21" s="16">
        <v>16884</v>
      </c>
    </row>
    <row r="22" spans="1:10" ht="172.5" customHeight="1" x14ac:dyDescent="0.25">
      <c r="A22" s="27"/>
      <c r="B22" s="7"/>
      <c r="C22" s="143"/>
      <c r="D22" s="28"/>
      <c r="E22" s="13"/>
      <c r="F22" s="25" t="s">
        <v>48</v>
      </c>
      <c r="G22" s="20">
        <f t="shared" si="1"/>
        <v>14070</v>
      </c>
      <c r="H22" s="20">
        <v>0</v>
      </c>
      <c r="I22" s="20">
        <v>0</v>
      </c>
      <c r="J22" s="20">
        <v>14070</v>
      </c>
    </row>
    <row r="23" spans="1:10" ht="36" x14ac:dyDescent="0.25">
      <c r="A23" s="27"/>
      <c r="B23" s="7"/>
      <c r="C23" s="134" t="s">
        <v>20</v>
      </c>
      <c r="D23" s="28"/>
      <c r="E23" s="13"/>
      <c r="F23" s="39" t="s">
        <v>26</v>
      </c>
      <c r="G23" s="37">
        <f t="shared" si="1"/>
        <v>29484</v>
      </c>
      <c r="H23" s="37">
        <v>0</v>
      </c>
      <c r="I23" s="37">
        <v>0</v>
      </c>
      <c r="J23" s="16">
        <v>29484</v>
      </c>
    </row>
    <row r="24" spans="1:10" ht="168" x14ac:dyDescent="0.25">
      <c r="A24" s="24"/>
      <c r="B24" s="7"/>
      <c r="C24" s="143"/>
      <c r="D24" s="28"/>
      <c r="E24" s="13"/>
      <c r="F24" s="35" t="s">
        <v>48</v>
      </c>
      <c r="G24" s="45">
        <f t="shared" si="1"/>
        <v>24570</v>
      </c>
      <c r="H24" s="38">
        <v>0</v>
      </c>
      <c r="I24" s="38">
        <v>0</v>
      </c>
      <c r="J24" s="15">
        <v>24570</v>
      </c>
    </row>
    <row r="25" spans="1:10" ht="42.75" customHeight="1" x14ac:dyDescent="0.25">
      <c r="A25" s="24"/>
      <c r="B25" s="27"/>
      <c r="C25" s="72" t="s">
        <v>21</v>
      </c>
      <c r="D25" s="28"/>
      <c r="E25" s="13"/>
      <c r="F25" s="39" t="s">
        <v>26</v>
      </c>
      <c r="G25" s="16">
        <f t="shared" si="1"/>
        <v>6930</v>
      </c>
      <c r="H25" s="16">
        <v>0</v>
      </c>
      <c r="I25" s="16">
        <v>0</v>
      </c>
      <c r="J25" s="16">
        <v>6930</v>
      </c>
    </row>
    <row r="26" spans="1:10" ht="120" x14ac:dyDescent="0.25">
      <c r="A26" s="32"/>
      <c r="B26" s="40"/>
      <c r="C26" s="73"/>
      <c r="D26" s="31"/>
      <c r="E26" s="11"/>
      <c r="F26" s="26" t="s">
        <v>24</v>
      </c>
      <c r="G26" s="15">
        <f t="shared" si="1"/>
        <v>5775</v>
      </c>
      <c r="H26" s="15">
        <v>0</v>
      </c>
      <c r="I26" s="15">
        <v>0</v>
      </c>
      <c r="J26" s="15">
        <v>5775</v>
      </c>
    </row>
    <row r="27" spans="1:10" ht="42.75" customHeight="1" x14ac:dyDescent="0.25">
      <c r="A27" s="77"/>
      <c r="B27" s="33"/>
      <c r="C27" s="143" t="s">
        <v>22</v>
      </c>
      <c r="D27" s="132"/>
      <c r="E27" s="18"/>
      <c r="F27" s="35" t="s">
        <v>26</v>
      </c>
      <c r="G27" s="45">
        <f t="shared" si="1"/>
        <v>30702</v>
      </c>
      <c r="H27" s="45">
        <v>0</v>
      </c>
      <c r="I27" s="45">
        <v>0</v>
      </c>
      <c r="J27" s="20">
        <v>30702</v>
      </c>
    </row>
    <row r="28" spans="1:10" ht="168" x14ac:dyDescent="0.25">
      <c r="A28" s="24"/>
      <c r="B28" s="56"/>
      <c r="C28" s="143"/>
      <c r="D28" s="133"/>
      <c r="E28" s="13"/>
      <c r="F28" s="25" t="s">
        <v>48</v>
      </c>
      <c r="G28" s="45">
        <f t="shared" si="1"/>
        <v>25585</v>
      </c>
      <c r="H28" s="45">
        <v>0</v>
      </c>
      <c r="I28" s="45">
        <v>0</v>
      </c>
      <c r="J28" s="20">
        <v>25585</v>
      </c>
    </row>
    <row r="29" spans="1:10" ht="44.25" customHeight="1" x14ac:dyDescent="0.25">
      <c r="A29" s="24"/>
      <c r="B29" s="56"/>
      <c r="C29" s="134" t="s">
        <v>59</v>
      </c>
      <c r="D29" s="133"/>
      <c r="E29" s="13"/>
      <c r="F29" s="39" t="s">
        <v>26</v>
      </c>
      <c r="G29" s="16">
        <f>H29+I29+J29</f>
        <v>1932</v>
      </c>
      <c r="H29" s="37">
        <v>0</v>
      </c>
      <c r="I29" s="37">
        <v>0</v>
      </c>
      <c r="J29" s="16">
        <v>1932</v>
      </c>
    </row>
    <row r="30" spans="1:10" ht="165" customHeight="1" x14ac:dyDescent="0.25">
      <c r="A30" s="24"/>
      <c r="B30" s="56"/>
      <c r="C30" s="122"/>
      <c r="D30" s="133"/>
      <c r="E30" s="13"/>
      <c r="F30" s="26" t="s">
        <v>48</v>
      </c>
      <c r="G30" s="15">
        <f>H30+I30+J30</f>
        <v>1610</v>
      </c>
      <c r="H30" s="38">
        <v>0</v>
      </c>
      <c r="I30" s="38">
        <v>0</v>
      </c>
      <c r="J30" s="15">
        <v>1610</v>
      </c>
    </row>
    <row r="31" spans="1:10" ht="66.75" customHeight="1" x14ac:dyDescent="0.25">
      <c r="A31" s="24"/>
      <c r="B31" s="56"/>
      <c r="C31" s="63" t="s">
        <v>56</v>
      </c>
      <c r="D31" s="31"/>
      <c r="E31" s="11"/>
      <c r="F31" s="26" t="s">
        <v>33</v>
      </c>
      <c r="G31" s="15">
        <f t="shared" ref="G31:G35" si="2">H31+I31+J31</f>
        <v>44730</v>
      </c>
      <c r="H31" s="15">
        <v>0</v>
      </c>
      <c r="I31" s="15">
        <v>0</v>
      </c>
      <c r="J31" s="15">
        <f>38010+6720</f>
        <v>44730</v>
      </c>
    </row>
    <row r="32" spans="1:10" ht="47.25" customHeight="1" x14ac:dyDescent="0.25">
      <c r="A32" s="74"/>
      <c r="B32" s="142"/>
      <c r="C32" s="5" t="s">
        <v>9</v>
      </c>
      <c r="D32" s="13" t="s">
        <v>38</v>
      </c>
      <c r="E32" s="13" t="s">
        <v>6</v>
      </c>
      <c r="F32" s="18" t="s">
        <v>35</v>
      </c>
      <c r="G32" s="8">
        <f t="shared" si="2"/>
        <v>166174.92499999999</v>
      </c>
      <c r="H32" s="9">
        <f>H33+H34</f>
        <v>0</v>
      </c>
      <c r="I32" s="9">
        <f t="shared" ref="I32:J32" si="3">I33+I34</f>
        <v>0</v>
      </c>
      <c r="J32" s="9">
        <f t="shared" si="3"/>
        <v>166174.92499999999</v>
      </c>
    </row>
    <row r="33" spans="1:17" ht="58.5" customHeight="1" x14ac:dyDescent="0.25">
      <c r="A33" s="24"/>
      <c r="B33" s="142"/>
      <c r="C33" s="52" t="s">
        <v>58</v>
      </c>
      <c r="D33" s="53"/>
      <c r="E33" s="53"/>
      <c r="F33" s="53"/>
      <c r="G33" s="10">
        <f t="shared" si="2"/>
        <v>164674.92499999999</v>
      </c>
      <c r="H33" s="10">
        <v>0</v>
      </c>
      <c r="I33" s="10">
        <v>0</v>
      </c>
      <c r="J33" s="10">
        <f>64674.925+100000</f>
        <v>164674.92499999999</v>
      </c>
    </row>
    <row r="34" spans="1:17" ht="40.5" customHeight="1" x14ac:dyDescent="0.25">
      <c r="A34" s="32"/>
      <c r="B34" s="87"/>
      <c r="C34" s="52" t="s">
        <v>54</v>
      </c>
      <c r="D34" s="54"/>
      <c r="E34" s="54"/>
      <c r="F34" s="54"/>
      <c r="G34" s="10">
        <f t="shared" si="2"/>
        <v>1500</v>
      </c>
      <c r="H34" s="10">
        <v>0</v>
      </c>
      <c r="I34" s="10">
        <v>0</v>
      </c>
      <c r="J34" s="10">
        <v>1500</v>
      </c>
    </row>
    <row r="35" spans="1:17" ht="62.25" customHeight="1" x14ac:dyDescent="0.25">
      <c r="A35" s="101"/>
      <c r="B35" s="107"/>
      <c r="C35" s="108" t="s">
        <v>44</v>
      </c>
      <c r="D35" s="18" t="s">
        <v>38</v>
      </c>
      <c r="E35" s="81" t="s">
        <v>6</v>
      </c>
      <c r="F35" s="81" t="s">
        <v>35</v>
      </c>
      <c r="G35" s="8">
        <f t="shared" si="2"/>
        <v>60813</v>
      </c>
      <c r="H35" s="9">
        <v>0</v>
      </c>
      <c r="I35" s="9">
        <v>0</v>
      </c>
      <c r="J35" s="9">
        <v>60813</v>
      </c>
    </row>
    <row r="36" spans="1:17" ht="15" customHeight="1" x14ac:dyDescent="0.25">
      <c r="A36" s="103"/>
      <c r="B36" s="144" t="s">
        <v>2</v>
      </c>
      <c r="C36" s="144"/>
      <c r="D36" s="58"/>
      <c r="E36" s="58"/>
      <c r="F36" s="41"/>
      <c r="G36" s="8">
        <f>H36+I36+J36</f>
        <v>514141.92499999999</v>
      </c>
      <c r="H36" s="9">
        <f>H32+H15+H35</f>
        <v>0</v>
      </c>
      <c r="I36" s="9">
        <f>I32+I15+I35</f>
        <v>0</v>
      </c>
      <c r="J36" s="9">
        <f>J32+J15+J35</f>
        <v>514141.92499999999</v>
      </c>
    </row>
    <row r="37" spans="1:17" ht="42.75" customHeight="1" x14ac:dyDescent="0.25">
      <c r="A37" s="49">
        <v>2</v>
      </c>
      <c r="B37" s="142" t="s">
        <v>10</v>
      </c>
      <c r="C37" s="100" t="s">
        <v>47</v>
      </c>
      <c r="D37" s="18" t="s">
        <v>38</v>
      </c>
      <c r="E37" s="54" t="s">
        <v>6</v>
      </c>
      <c r="F37" s="97" t="s">
        <v>35</v>
      </c>
      <c r="G37" s="8">
        <f>H37+I37+J37-4.71805</f>
        <v>29167.694</v>
      </c>
      <c r="H37" s="9">
        <f>H38</f>
        <v>406.70805000000001</v>
      </c>
      <c r="I37" s="9">
        <f t="shared" ref="I37:J37" si="4">I38</f>
        <v>25996.421999999999</v>
      </c>
      <c r="J37" s="9">
        <f t="shared" si="4"/>
        <v>2769.2820000000002</v>
      </c>
    </row>
    <row r="38" spans="1:17" ht="53.25" customHeight="1" x14ac:dyDescent="0.25">
      <c r="A38" s="27"/>
      <c r="B38" s="140"/>
      <c r="C38" s="151" t="s">
        <v>65</v>
      </c>
      <c r="D38" s="60"/>
      <c r="E38" s="13" t="s">
        <v>50</v>
      </c>
      <c r="F38" s="53"/>
      <c r="G38" s="92">
        <f t="shared" ref="G38:G54" si="5">H38+I38+J38</f>
        <v>29172.412049999999</v>
      </c>
      <c r="H38" s="20">
        <f>H39+H41</f>
        <v>406.70805000000001</v>
      </c>
      <c r="I38" s="20">
        <f t="shared" ref="I38:J38" si="6">I39+I41</f>
        <v>25996.421999999999</v>
      </c>
      <c r="J38" s="20">
        <f t="shared" si="6"/>
        <v>2769.2820000000002</v>
      </c>
      <c r="Q38" s="109"/>
    </row>
    <row r="39" spans="1:17" ht="43.5" customHeight="1" x14ac:dyDescent="0.25">
      <c r="A39" s="27"/>
      <c r="B39" s="61"/>
      <c r="C39" s="152"/>
      <c r="D39" s="60"/>
      <c r="E39" s="13" t="s">
        <v>51</v>
      </c>
      <c r="F39" s="51"/>
      <c r="G39" s="16">
        <f t="shared" si="5"/>
        <v>28966.412049999999</v>
      </c>
      <c r="H39" s="68">
        <f>401.99+4.71805</f>
        <v>406.70805000000001</v>
      </c>
      <c r="I39" s="16">
        <v>25790.421999999999</v>
      </c>
      <c r="J39" s="16">
        <f>2774-4.718</f>
        <v>2769.2820000000002</v>
      </c>
    </row>
    <row r="40" spans="1:17" ht="43.5" hidden="1" customHeight="1" x14ac:dyDescent="0.25">
      <c r="A40" s="27"/>
      <c r="B40" s="79"/>
      <c r="C40" s="152"/>
      <c r="D40" s="60"/>
      <c r="E40" s="13"/>
      <c r="F40" s="51" t="s">
        <v>60</v>
      </c>
      <c r="G40" s="15"/>
      <c r="H40" s="10">
        <v>4.718</v>
      </c>
      <c r="I40" s="15">
        <v>4.718</v>
      </c>
      <c r="J40" s="15">
        <v>0</v>
      </c>
    </row>
    <row r="41" spans="1:17" ht="40.5" customHeight="1" x14ac:dyDescent="0.25">
      <c r="A41" s="27"/>
      <c r="B41" s="61"/>
      <c r="C41" s="152"/>
      <c r="D41" s="60"/>
      <c r="E41" s="13" t="s">
        <v>52</v>
      </c>
      <c r="F41" s="53"/>
      <c r="G41" s="10">
        <f t="shared" si="5"/>
        <v>206</v>
      </c>
      <c r="H41" s="10">
        <v>0</v>
      </c>
      <c r="I41" s="15">
        <v>206</v>
      </c>
      <c r="J41" s="15">
        <v>0</v>
      </c>
    </row>
    <row r="42" spans="1:17" ht="17.25" customHeight="1" x14ac:dyDescent="0.25">
      <c r="A42" s="106"/>
      <c r="B42" s="144" t="s">
        <v>2</v>
      </c>
      <c r="C42" s="144"/>
      <c r="D42" s="58"/>
      <c r="E42" s="58"/>
      <c r="F42" s="41"/>
      <c r="G42" s="8">
        <f>G37</f>
        <v>29167.694</v>
      </c>
      <c r="H42" s="9">
        <f>H37</f>
        <v>406.70805000000001</v>
      </c>
      <c r="I42" s="9">
        <f t="shared" ref="I42:J42" si="7">I37</f>
        <v>25996.421999999999</v>
      </c>
      <c r="J42" s="9">
        <f t="shared" si="7"/>
        <v>2769.2820000000002</v>
      </c>
    </row>
    <row r="43" spans="1:17" ht="39" customHeight="1" x14ac:dyDescent="0.25">
      <c r="A43" s="49">
        <v>3</v>
      </c>
      <c r="B43" s="142" t="s">
        <v>11</v>
      </c>
      <c r="C43" s="105" t="s">
        <v>45</v>
      </c>
      <c r="D43" s="13" t="s">
        <v>38</v>
      </c>
      <c r="E43" s="35" t="s">
        <v>6</v>
      </c>
      <c r="F43" s="82" t="s">
        <v>35</v>
      </c>
      <c r="G43" s="8">
        <f>H43+I43+J43</f>
        <v>4709</v>
      </c>
      <c r="H43" s="8">
        <f>H44</f>
        <v>0</v>
      </c>
      <c r="I43" s="8">
        <f t="shared" ref="I43:J43" si="8">I44</f>
        <v>4709</v>
      </c>
      <c r="J43" s="8">
        <f t="shared" si="8"/>
        <v>0</v>
      </c>
    </row>
    <row r="44" spans="1:17" ht="75" customHeight="1" x14ac:dyDescent="0.25">
      <c r="A44" s="93"/>
      <c r="B44" s="142"/>
      <c r="C44" s="94" t="s">
        <v>43</v>
      </c>
      <c r="D44" s="53"/>
      <c r="E44" s="95"/>
      <c r="F44" s="97"/>
      <c r="G44" s="68">
        <f t="shared" si="5"/>
        <v>4709</v>
      </c>
      <c r="H44" s="16">
        <v>0</v>
      </c>
      <c r="I44" s="16">
        <v>4709</v>
      </c>
      <c r="J44" s="16">
        <v>0</v>
      </c>
    </row>
    <row r="45" spans="1:17" ht="40.5" customHeight="1" x14ac:dyDescent="0.25">
      <c r="A45" s="79"/>
      <c r="B45" s="79"/>
      <c r="C45" s="78" t="s">
        <v>46</v>
      </c>
      <c r="D45" s="30" t="s">
        <v>38</v>
      </c>
      <c r="E45" s="96" t="s">
        <v>6</v>
      </c>
      <c r="F45" s="98" t="s">
        <v>35</v>
      </c>
      <c r="G45" s="99">
        <f>H45+I45+J45-7298.44908-656.55059</f>
        <v>249016.02613000001</v>
      </c>
      <c r="H45" s="19">
        <f>445.54392+269.93162+H46</f>
        <v>8670.4752100000005</v>
      </c>
      <c r="I45" s="99">
        <f>85818+656.55059</f>
        <v>86474.550589999999</v>
      </c>
      <c r="J45" s="99">
        <f>34045+11280+19610+24487+72404</f>
        <v>161826</v>
      </c>
    </row>
    <row r="46" spans="1:17" ht="40.5" hidden="1" customHeight="1" x14ac:dyDescent="0.25">
      <c r="A46" s="85"/>
      <c r="B46" s="85"/>
      <c r="C46" s="85"/>
      <c r="D46" s="28"/>
      <c r="E46" s="51"/>
      <c r="F46" s="51" t="s">
        <v>60</v>
      </c>
      <c r="G46" s="15"/>
      <c r="H46" s="10">
        <f>7298.44908+656.55059</f>
        <v>7954.9996700000002</v>
      </c>
      <c r="I46" s="15">
        <f>7298.44908+656.55059</f>
        <v>7954.9996700000002</v>
      </c>
      <c r="J46" s="15">
        <v>0</v>
      </c>
    </row>
    <row r="47" spans="1:17" ht="17.25" customHeight="1" x14ac:dyDescent="0.25">
      <c r="A47" s="57"/>
      <c r="B47" s="144" t="s">
        <v>2</v>
      </c>
      <c r="C47" s="144"/>
      <c r="D47" s="104"/>
      <c r="E47" s="88"/>
      <c r="F47" s="59"/>
      <c r="G47" s="9">
        <f>G43+G45</f>
        <v>253725.02613000001</v>
      </c>
      <c r="H47" s="9">
        <f>H43+H45</f>
        <v>8670.4752100000005</v>
      </c>
      <c r="I47" s="9">
        <f>I43+I45</f>
        <v>91183.550589999999</v>
      </c>
      <c r="J47" s="9">
        <f>J43+J45</f>
        <v>161826</v>
      </c>
    </row>
    <row r="48" spans="1:17" ht="50.25" customHeight="1" x14ac:dyDescent="0.25">
      <c r="A48" s="49">
        <v>4</v>
      </c>
      <c r="B48" s="85" t="s">
        <v>12</v>
      </c>
      <c r="C48" s="85" t="s">
        <v>61</v>
      </c>
      <c r="D48" s="28" t="s">
        <v>38</v>
      </c>
      <c r="E48" s="80" t="s">
        <v>6</v>
      </c>
      <c r="F48" s="80" t="s">
        <v>35</v>
      </c>
      <c r="G48" s="99">
        <f>H48+I48+J48-11.22063</f>
        <v>2999.9988000000003</v>
      </c>
      <c r="H48" s="19">
        <f>623.9988+H49</f>
        <v>635.21942999999999</v>
      </c>
      <c r="I48" s="99">
        <f>I49</f>
        <v>11.22063</v>
      </c>
      <c r="J48" s="99">
        <f>2376-11.22063</f>
        <v>2364.7793700000002</v>
      </c>
    </row>
    <row r="49" spans="1:15" ht="27.75" hidden="1" customHeight="1" x14ac:dyDescent="0.25">
      <c r="A49" s="49"/>
      <c r="B49" s="85"/>
      <c r="C49" s="85"/>
      <c r="D49" s="28"/>
      <c r="E49" s="80"/>
      <c r="F49" s="51" t="s">
        <v>60</v>
      </c>
      <c r="G49" s="15"/>
      <c r="H49" s="10">
        <v>11.22063</v>
      </c>
      <c r="I49" s="15">
        <v>11.22063</v>
      </c>
      <c r="J49" s="15">
        <v>0</v>
      </c>
    </row>
    <row r="50" spans="1:15" x14ac:dyDescent="0.25">
      <c r="A50" s="57"/>
      <c r="B50" s="144" t="s">
        <v>2</v>
      </c>
      <c r="C50" s="144"/>
      <c r="D50" s="104"/>
      <c r="E50" s="58"/>
      <c r="F50" s="41"/>
      <c r="G50" s="9">
        <f>G48</f>
        <v>2999.9988000000003</v>
      </c>
      <c r="H50" s="8">
        <f t="shared" ref="H50:J50" si="9">H48</f>
        <v>635.21942999999999</v>
      </c>
      <c r="I50" s="8">
        <f t="shared" si="9"/>
        <v>11.22063</v>
      </c>
      <c r="J50" s="8">
        <f t="shared" si="9"/>
        <v>2364.7793700000002</v>
      </c>
    </row>
    <row r="51" spans="1:15" ht="36" x14ac:dyDescent="0.25">
      <c r="A51" s="87">
        <v>5</v>
      </c>
      <c r="B51" s="14" t="s">
        <v>30</v>
      </c>
      <c r="C51" s="87" t="s">
        <v>40</v>
      </c>
      <c r="D51" s="11" t="s">
        <v>38</v>
      </c>
      <c r="E51" s="11" t="s">
        <v>6</v>
      </c>
      <c r="F51" s="11" t="s">
        <v>35</v>
      </c>
      <c r="G51" s="9">
        <f>H51+I51+J51</f>
        <v>377425.01899999997</v>
      </c>
      <c r="H51" s="9">
        <f>H52+H53+H54</f>
        <v>604.58399999999995</v>
      </c>
      <c r="I51" s="9">
        <f t="shared" ref="I51:J51" si="10">I52+I53+I54</f>
        <v>0</v>
      </c>
      <c r="J51" s="9">
        <f t="shared" si="10"/>
        <v>376820.435</v>
      </c>
    </row>
    <row r="52" spans="1:15" ht="66.75" customHeight="1" x14ac:dyDescent="0.25">
      <c r="A52" s="34"/>
      <c r="B52" s="7"/>
      <c r="C52" s="89" t="s">
        <v>28</v>
      </c>
      <c r="D52" s="30" t="s">
        <v>38</v>
      </c>
      <c r="E52" s="30" t="s">
        <v>6</v>
      </c>
      <c r="F52" s="18" t="s">
        <v>35</v>
      </c>
      <c r="G52" s="3">
        <f t="shared" si="5"/>
        <v>232578.21600000001</v>
      </c>
      <c r="H52" s="4">
        <v>0</v>
      </c>
      <c r="I52" s="4">
        <v>0</v>
      </c>
      <c r="J52" s="4">
        <f>105884.856+126693.36</f>
        <v>232578.21600000001</v>
      </c>
    </row>
    <row r="53" spans="1:15" ht="60" x14ac:dyDescent="0.25">
      <c r="A53" s="40"/>
      <c r="B53" s="14"/>
      <c r="C53" s="114" t="s">
        <v>66</v>
      </c>
      <c r="D53" s="31"/>
      <c r="E53" s="31"/>
      <c r="F53" s="11"/>
      <c r="G53" s="10">
        <f t="shared" si="5"/>
        <v>116336.219</v>
      </c>
      <c r="H53" s="15">
        <v>0</v>
      </c>
      <c r="I53" s="15">
        <v>0</v>
      </c>
      <c r="J53" s="15">
        <f>44336.219+72000</f>
        <v>116336.219</v>
      </c>
    </row>
    <row r="54" spans="1:15" ht="87" customHeight="1" x14ac:dyDescent="0.25">
      <c r="A54" s="27"/>
      <c r="B54" s="7"/>
      <c r="C54" s="102" t="s">
        <v>64</v>
      </c>
      <c r="D54" s="51"/>
      <c r="E54" s="51"/>
      <c r="F54" s="53"/>
      <c r="G54" s="10">
        <f t="shared" si="5"/>
        <v>28510.583999999999</v>
      </c>
      <c r="H54" s="15">
        <v>604.58399999999995</v>
      </c>
      <c r="I54" s="15">
        <v>0</v>
      </c>
      <c r="J54" s="15">
        <v>27906</v>
      </c>
      <c r="O54" s="109"/>
    </row>
    <row r="55" spans="1:15" x14ac:dyDescent="0.25">
      <c r="A55" s="57"/>
      <c r="B55" s="144" t="s">
        <v>2</v>
      </c>
      <c r="C55" s="144"/>
      <c r="D55" s="58"/>
      <c r="E55" s="58"/>
      <c r="F55" s="41"/>
      <c r="G55" s="8">
        <f>G51</f>
        <v>377425.01899999997</v>
      </c>
      <c r="H55" s="9">
        <f>H51</f>
        <v>604.58399999999995</v>
      </c>
      <c r="I55" s="9">
        <f t="shared" ref="I55:J55" si="11">I51</f>
        <v>0</v>
      </c>
      <c r="J55" s="9">
        <f t="shared" si="11"/>
        <v>376820.435</v>
      </c>
    </row>
    <row r="56" spans="1:15" ht="53.25" customHeight="1" x14ac:dyDescent="0.25">
      <c r="A56" s="42" t="s">
        <v>62</v>
      </c>
      <c r="B56" s="7" t="s">
        <v>1</v>
      </c>
      <c r="C56" s="84" t="s">
        <v>27</v>
      </c>
      <c r="D56" s="13" t="s">
        <v>38</v>
      </c>
      <c r="E56" s="13" t="s">
        <v>6</v>
      </c>
      <c r="F56" s="82" t="s">
        <v>35</v>
      </c>
      <c r="G56" s="9">
        <f>H56+I56+J56</f>
        <v>2718.8599999999997</v>
      </c>
      <c r="H56" s="8">
        <v>18.16</v>
      </c>
      <c r="I56" s="8">
        <v>0</v>
      </c>
      <c r="J56" s="8">
        <v>2700.7</v>
      </c>
      <c r="N56" s="109"/>
    </row>
    <row r="57" spans="1:15" ht="15.75" customHeight="1" x14ac:dyDescent="0.25">
      <c r="A57" s="103"/>
      <c r="B57" s="144" t="s">
        <v>2</v>
      </c>
      <c r="C57" s="144"/>
      <c r="D57" s="83"/>
      <c r="E57" s="83"/>
      <c r="F57" s="86"/>
      <c r="G57" s="8">
        <f>G56</f>
        <v>2718.8599999999997</v>
      </c>
      <c r="H57" s="9">
        <f>H56</f>
        <v>18.16</v>
      </c>
      <c r="I57" s="9">
        <f t="shared" ref="I57:J57" si="12">I56</f>
        <v>0</v>
      </c>
      <c r="J57" s="9">
        <f t="shared" si="12"/>
        <v>2700.7</v>
      </c>
    </row>
    <row r="58" spans="1:15" ht="21" customHeight="1" x14ac:dyDescent="0.25">
      <c r="A58" s="42"/>
      <c r="B58" s="116" t="s">
        <v>13</v>
      </c>
      <c r="C58" s="116"/>
      <c r="D58" s="116"/>
      <c r="E58" s="116"/>
      <c r="F58" s="117"/>
      <c r="G58" s="21">
        <f>H58+I58+J58</f>
        <v>1188149.4612799999</v>
      </c>
      <c r="H58" s="21">
        <f>H42+H36+H47+H50+H55+H57</f>
        <v>10335.14669</v>
      </c>
      <c r="I58" s="21">
        <f t="shared" ref="I58:J58" si="13">I42+I36+I47+I50+I55+I57</f>
        <v>117191.19321999999</v>
      </c>
      <c r="J58" s="21">
        <f t="shared" si="13"/>
        <v>1060623.1213699998</v>
      </c>
    </row>
    <row r="59" spans="1:15" x14ac:dyDescent="0.25">
      <c r="A59" s="42"/>
      <c r="B59" s="118" t="s">
        <v>15</v>
      </c>
      <c r="C59" s="119"/>
      <c r="D59" s="119"/>
      <c r="E59" s="119"/>
      <c r="F59" s="120"/>
      <c r="G59" s="10">
        <f t="shared" ref="G59" si="14">H59+I59+J59</f>
        <v>0</v>
      </c>
      <c r="H59" s="10">
        <v>0</v>
      </c>
      <c r="I59" s="10">
        <v>0</v>
      </c>
      <c r="J59" s="10">
        <v>0</v>
      </c>
    </row>
    <row r="60" spans="1:15" ht="17.25" customHeight="1" x14ac:dyDescent="0.25">
      <c r="A60" s="42"/>
      <c r="B60" s="130" t="s">
        <v>34</v>
      </c>
      <c r="C60" s="119"/>
      <c r="D60" s="119"/>
      <c r="E60" s="119"/>
      <c r="F60" s="120"/>
      <c r="G60" s="10">
        <f>H60+I60+J60</f>
        <v>1143419.4612799999</v>
      </c>
      <c r="H60" s="4">
        <f>H36+H42+H47+H50+H55+H57-H59-H64</f>
        <v>10335.14669</v>
      </c>
      <c r="I60" s="4">
        <f t="shared" ref="I60:J60" si="15">I36+I42+I47+I50+I55+I57-I59-I64</f>
        <v>117191.19321999999</v>
      </c>
      <c r="J60" s="4">
        <f t="shared" si="15"/>
        <v>1015893.1213699998</v>
      </c>
    </row>
    <row r="61" spans="1:15" ht="16.5" customHeight="1" x14ac:dyDescent="0.25">
      <c r="A61" s="42"/>
      <c r="B61" s="122" t="s">
        <v>16</v>
      </c>
      <c r="C61" s="123"/>
      <c r="D61" s="123"/>
      <c r="E61" s="123"/>
      <c r="F61" s="124"/>
      <c r="G61" s="22"/>
      <c r="H61" s="50"/>
      <c r="I61" s="50"/>
      <c r="J61" s="50"/>
    </row>
    <row r="62" spans="1:15" ht="28.5" customHeight="1" x14ac:dyDescent="0.25">
      <c r="A62" s="42"/>
      <c r="B62" s="125" t="s">
        <v>29</v>
      </c>
      <c r="C62" s="126"/>
      <c r="D62" s="126"/>
      <c r="E62" s="126"/>
      <c r="F62" s="127"/>
      <c r="G62" s="4">
        <f>H62+I62+J62</f>
        <v>202020</v>
      </c>
      <c r="H62" s="4">
        <f>H17+H19+H22+H24+H26+H28+H30</f>
        <v>0</v>
      </c>
      <c r="I62" s="4">
        <f>I17+I19+I22+I24+I26+I28+I30</f>
        <v>0</v>
      </c>
      <c r="J62" s="4">
        <f>J17+J19+J22+J24+J26+J28+J30</f>
        <v>202020</v>
      </c>
    </row>
    <row r="63" spans="1:15" hidden="1" x14ac:dyDescent="0.25">
      <c r="A63" s="42"/>
      <c r="B63" s="88" t="s">
        <v>63</v>
      </c>
      <c r="C63" s="90"/>
      <c r="D63" s="90"/>
      <c r="E63" s="90"/>
      <c r="F63" s="91"/>
      <c r="G63" s="4">
        <v>7970.9380000000001</v>
      </c>
      <c r="H63" s="4">
        <f>H40+H46+H49</f>
        <v>7970.9382999999998</v>
      </c>
      <c r="I63" s="4">
        <f t="shared" ref="I63:J63" si="16">I40+I46+I49</f>
        <v>7970.9382999999998</v>
      </c>
      <c r="J63" s="4">
        <f t="shared" si="16"/>
        <v>0</v>
      </c>
    </row>
    <row r="64" spans="1:15" ht="15" customHeight="1" x14ac:dyDescent="0.25">
      <c r="A64" s="23"/>
      <c r="B64" s="128" t="s">
        <v>32</v>
      </c>
      <c r="C64" s="129"/>
      <c r="D64" s="129"/>
      <c r="E64" s="129"/>
      <c r="F64" s="129"/>
      <c r="G64" s="4">
        <f>H64+I64+J64</f>
        <v>44730</v>
      </c>
      <c r="H64" s="4">
        <f>H31</f>
        <v>0</v>
      </c>
      <c r="I64" s="4">
        <f t="shared" ref="I64:J64" si="17">I31</f>
        <v>0</v>
      </c>
      <c r="J64" s="4">
        <f t="shared" si="17"/>
        <v>44730</v>
      </c>
    </row>
    <row r="65" spans="1:11" ht="15" customHeight="1" x14ac:dyDescent="0.25">
      <c r="A65" s="110"/>
      <c r="B65" s="111"/>
      <c r="C65" s="111"/>
      <c r="D65" s="111"/>
      <c r="E65" s="111"/>
      <c r="F65" s="111"/>
      <c r="G65" s="112"/>
      <c r="H65" s="112"/>
      <c r="I65" s="112"/>
      <c r="J65" s="112"/>
    </row>
    <row r="66" spans="1:11" ht="63" customHeight="1" x14ac:dyDescent="0.25">
      <c r="A66" s="110" t="s">
        <v>67</v>
      </c>
      <c r="B66" s="131" t="s">
        <v>69</v>
      </c>
      <c r="C66" s="131"/>
      <c r="D66" s="131"/>
      <c r="E66" s="131"/>
      <c r="F66" s="131"/>
      <c r="G66" s="131"/>
      <c r="H66" s="131"/>
      <c r="I66" s="131"/>
      <c r="J66" s="131"/>
    </row>
    <row r="67" spans="1:11" ht="90.75" customHeight="1" x14ac:dyDescent="0.35">
      <c r="A67" s="113"/>
      <c r="B67" s="115" t="s">
        <v>68</v>
      </c>
      <c r="C67" s="115"/>
      <c r="D67" s="115"/>
      <c r="E67" s="115"/>
      <c r="F67" s="115"/>
      <c r="G67" s="115"/>
      <c r="H67" s="113"/>
      <c r="I67" s="113"/>
      <c r="J67" s="113"/>
      <c r="K67" s="113"/>
    </row>
    <row r="68" spans="1:11" ht="21" customHeight="1" x14ac:dyDescent="0.25"/>
    <row r="69" spans="1:11" ht="23.25" customHeight="1" x14ac:dyDescent="0.35">
      <c r="A69" s="121"/>
      <c r="B69" s="121"/>
      <c r="C69" s="121"/>
      <c r="D69" s="121"/>
      <c r="E69" s="121"/>
      <c r="F69" s="121"/>
      <c r="G69" s="121"/>
      <c r="H69" s="121"/>
      <c r="I69" s="121"/>
      <c r="J69" s="121"/>
    </row>
  </sheetData>
  <mergeCells count="48">
    <mergeCell ref="I1:J1"/>
    <mergeCell ref="I4:J4"/>
    <mergeCell ref="F11:F13"/>
    <mergeCell ref="G11:G13"/>
    <mergeCell ref="H11:J11"/>
    <mergeCell ref="H12:H13"/>
    <mergeCell ref="I12:I13"/>
    <mergeCell ref="J12:J13"/>
    <mergeCell ref="A8:J8"/>
    <mergeCell ref="A7:J7"/>
    <mergeCell ref="C5:H5"/>
    <mergeCell ref="A11:A13"/>
    <mergeCell ref="D11:D13"/>
    <mergeCell ref="E11:E13"/>
    <mergeCell ref="I2:J2"/>
    <mergeCell ref="I3:J3"/>
    <mergeCell ref="B57:C57"/>
    <mergeCell ref="B32:B33"/>
    <mergeCell ref="B11:B13"/>
    <mergeCell ref="C11:C13"/>
    <mergeCell ref="C16:C17"/>
    <mergeCell ref="C18:C19"/>
    <mergeCell ref="B36:C36"/>
    <mergeCell ref="B37:B38"/>
    <mergeCell ref="C38:C41"/>
    <mergeCell ref="B42:C42"/>
    <mergeCell ref="B43:B44"/>
    <mergeCell ref="B47:C47"/>
    <mergeCell ref="B50:C50"/>
    <mergeCell ref="B55:C55"/>
    <mergeCell ref="D27:D30"/>
    <mergeCell ref="C29:C30"/>
    <mergeCell ref="D15:D18"/>
    <mergeCell ref="E15:E18"/>
    <mergeCell ref="A15:A18"/>
    <mergeCell ref="B15:B18"/>
    <mergeCell ref="C23:C24"/>
    <mergeCell ref="C27:C28"/>
    <mergeCell ref="C21:C22"/>
    <mergeCell ref="B67:G67"/>
    <mergeCell ref="B58:F58"/>
    <mergeCell ref="B59:F59"/>
    <mergeCell ref="A69:J69"/>
    <mergeCell ref="B61:F61"/>
    <mergeCell ref="B62:F62"/>
    <mergeCell ref="B64:F64"/>
    <mergeCell ref="B60:F60"/>
    <mergeCell ref="B66:J66"/>
  </mergeCells>
  <pageMargins left="0.70866141732283472" right="0.70866141732283472" top="0.82677165354330717" bottom="0.74803149606299213" header="0.31496062992125984" footer="0.31496062992125984"/>
  <pageSetup paperSize="9" scale="71" orientation="landscape" r:id="rId1"/>
  <headerFooter differentFirst="1">
    <oddHeader>&amp;C&amp;P&amp;R&amp;"Times New Roman,курсив"&amp;16Продовження додатка 2</oddHeader>
  </headerFooter>
  <rowBreaks count="3" manualBreakCount="3">
    <brk id="19" max="10" man="1"/>
    <brk id="26" max="16383" man="1"/>
    <brk id="34"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2023-02-02T13:42:36Z</dcterms:modified>
</cp:coreProperties>
</file>