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85" windowWidth="14805" windowHeight="6930"/>
  </bookViews>
  <sheets>
    <sheet name="Лист1" sheetId="3" r:id="rId1"/>
  </sheets>
  <definedNames>
    <definedName name="_xlnm.Print_Titles" localSheetId="0">Лист1!$13:$13</definedName>
    <definedName name="_xlnm.Print_Area" localSheetId="0">Лист1!$A$1:$K$66</definedName>
  </definedNames>
  <calcPr calcId="152511" iterate="1"/>
</workbook>
</file>

<file path=xl/calcChain.xml><?xml version="1.0" encoding="utf-8"?>
<calcChain xmlns="http://schemas.openxmlformats.org/spreadsheetml/2006/main">
  <c r="J47" i="3" l="1"/>
  <c r="I47" i="3"/>
  <c r="J38" i="3" l="1"/>
  <c r="J62" i="3" l="1"/>
  <c r="J44" i="3"/>
  <c r="I56" i="3" l="1"/>
  <c r="J52" i="3"/>
  <c r="J51" i="3"/>
  <c r="I45" i="3"/>
  <c r="I62" i="3" s="1"/>
  <c r="I44" i="3"/>
  <c r="J32" i="3"/>
  <c r="H47" i="3" l="1"/>
  <c r="G47" i="3" s="1"/>
  <c r="H45" i="3"/>
  <c r="H44" i="3" s="1"/>
  <c r="G44" i="3" s="1"/>
  <c r="H38" i="3" l="1"/>
  <c r="J56" i="3" l="1"/>
  <c r="H56" i="3"/>
  <c r="H62" i="3"/>
  <c r="I50" i="3"/>
  <c r="I54" i="3" s="1"/>
  <c r="J50" i="3"/>
  <c r="J54" i="3" s="1"/>
  <c r="H50" i="3"/>
  <c r="H54" i="3" s="1"/>
  <c r="H49" i="3"/>
  <c r="I49" i="3"/>
  <c r="J49" i="3"/>
  <c r="H37" i="3" l="1"/>
  <c r="I14" i="3"/>
  <c r="H14" i="3"/>
  <c r="J30" i="3" l="1"/>
  <c r="J14" i="3" s="1"/>
  <c r="J63" i="3" l="1"/>
  <c r="I63" i="3"/>
  <c r="H63" i="3"/>
  <c r="J61" i="3"/>
  <c r="I61" i="3"/>
  <c r="H61" i="3"/>
  <c r="G55" i="3"/>
  <c r="G56" i="3" s="1"/>
  <c r="G53" i="3"/>
  <c r="G52" i="3"/>
  <c r="G51" i="3"/>
  <c r="G49" i="3"/>
  <c r="G43" i="3"/>
  <c r="J42" i="3"/>
  <c r="J46" i="3" s="1"/>
  <c r="I42" i="3"/>
  <c r="I46" i="3" s="1"/>
  <c r="G40" i="3"/>
  <c r="G38" i="3"/>
  <c r="J37" i="3"/>
  <c r="J36" i="3" s="1"/>
  <c r="J41" i="3" s="1"/>
  <c r="I37" i="3"/>
  <c r="G34" i="3"/>
  <c r="G33" i="3"/>
  <c r="G32" i="3"/>
  <c r="J31" i="3"/>
  <c r="I31" i="3"/>
  <c r="H31" i="3"/>
  <c r="G30" i="3"/>
  <c r="G29" i="3"/>
  <c r="G28" i="3"/>
  <c r="G27" i="3"/>
  <c r="G26" i="3"/>
  <c r="G25" i="3"/>
  <c r="G24" i="3"/>
  <c r="G23" i="3"/>
  <c r="G22" i="3"/>
  <c r="G21" i="3"/>
  <c r="G20" i="3"/>
  <c r="G18" i="3"/>
  <c r="G17" i="3"/>
  <c r="G16" i="3"/>
  <c r="G15" i="3"/>
  <c r="H36" i="3" l="1"/>
  <c r="H41" i="3" s="1"/>
  <c r="G37" i="3"/>
  <c r="G31" i="3"/>
  <c r="I36" i="3"/>
  <c r="G61" i="3"/>
  <c r="I35" i="3"/>
  <c r="G14" i="3"/>
  <c r="J35" i="3"/>
  <c r="J57" i="3" s="1"/>
  <c r="H42" i="3"/>
  <c r="G42" i="3" s="1"/>
  <c r="G46" i="3" s="1"/>
  <c r="G58" i="3"/>
  <c r="G63" i="3"/>
  <c r="J59" i="3" l="1"/>
  <c r="I41" i="3"/>
  <c r="G36" i="3"/>
  <c r="G41" i="3" s="1"/>
  <c r="H35" i="3"/>
  <c r="H46" i="3"/>
  <c r="G50" i="3"/>
  <c r="G54" i="3" s="1"/>
  <c r="I57" i="3" l="1"/>
  <c r="I59" i="3"/>
  <c r="H57" i="3"/>
  <c r="H59" i="3"/>
  <c r="G35" i="3"/>
  <c r="G57" i="3" l="1"/>
  <c r="G59" i="3"/>
</calcChain>
</file>

<file path=xl/sharedStrings.xml><?xml version="1.0" encoding="utf-8"?>
<sst xmlns="http://schemas.openxmlformats.org/spreadsheetml/2006/main" count="115" uniqueCount="72">
  <si>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</si>
  <si>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</si>
  <si>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</si>
  <si>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</si>
  <si>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</si>
  <si>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</si>
  <si>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</si>
  <si>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</si>
  <si>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</si>
  <si>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</si>
  <si>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</si>
  <si>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</si>
  <si>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</si>
  <si>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Разом за Програмою, з них</t>
  </si>
  <si>
    <t>Джерела фінансування</t>
  </si>
  <si>
    <t>державний бюджет</t>
  </si>
  <si>
    <t xml:space="preserve">у тому числі: </t>
  </si>
  <si>
    <t>Загальний обсяг фінансування, тис. грн</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</si>
  <si>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</si>
  <si>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</si>
  <si>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</si>
  <si>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</si>
  <si>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</si>
  <si>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</si>
  <si>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</si>
  <si>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</si>
  <si>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</si>
  <si>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</si>
  <si>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</si>
  <si>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</si>
  <si>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</si>
  <si>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</si>
  <si>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</si>
  <si>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</si>
  <si>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</si>
  <si>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</si>
  <si>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</si>
  <si>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</si>
  <si>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</si>
  <si>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</si>
  <si>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</si>
  <si>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</si>
  <si>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</si>
  <si>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1.3. Капітальний ремонт об’єктів благоустрою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</si>
  <si>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</si>
  <si>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</si>
  <si>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</si>
  <si>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</si>
  <si>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</si>
  <si>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</si>
  <si>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</si>
  <si>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</si>
  <si>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</si>
  <si>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Нове будівництво мосту в парку ім.Ю.Гагаріна Дніпропетровської області</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</si>
  <si>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</si>
  <si>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</si>
  <si>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</si>
  <si>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</si>
  <si>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</si>
  <si>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</si>
  <si>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</si>
  <si>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</si>
  <si>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</si>
  <si>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r>
      <rPr>
        <b/>
        <i/>
        <sz val="9"/>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9"/>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</si>
  <si>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</si>
  <si>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</si>
  <si>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</si>
  <si>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Керуюча справами виконкому                                                   Олена ШОВГЕЛЯ</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</si>
  <si>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</si>
  <si>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 xml:space="preserve">Фактичне виконання за 2022
 </t>
  </si>
  <si>
    <t>до рішення виконкому міської ради</t>
  </si>
  <si>
    <t>25.01.2023 №116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</si>
</sst>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8"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sz val="18"/>
      <color theme="1"/>
      <name val="Calibri"/>
      <family val="2"/>
      <scheme val="minor"/>
    </font>
    <font>
      <b/>
      <i/>
      <sz val="18"/>
      <color theme="1"/>
      <name val="Times New Roman"/>
      <family val="1"/>
      <charset val="204"/>
    </font>
    <font>
      <i/>
      <sz val="18"/>
      <name val="Times New Roman"/>
      <family val="1"/>
      <charset val="204"/>
    </font>
    <font>
      <b/>
      <i/>
      <sz val="18"/>
      <color theme="1"/>
      <name val="Calibri"/>
      <family val="2"/>
      <scheme val="minor"/>
    </font>
    <font>
      <sz val="9"/>
      <color theme="1"/>
      <name val="Times New Roman"/>
      <family val="1"/>
      <charset val="204"/>
    </font>
    <font>
      <i/>
      <sz val="9"/>
      <color theme="1"/>
      <name val="Times New Roman"/>
      <family val="1"/>
      <charset val="204"/>
    </font>
    <font>
      <b/>
      <i/>
      <sz val="18"/>
      <color theme="0"/>
      <name val="Times New Roman"/>
      <family val="1"/>
      <charset val="204"/>
    </font>
    <font>
      <i/>
      <sz val="18"/>
      <color theme="0"/>
      <name val="Times New Roman"/>
      <family val="1"/>
      <charset val="204"/>
    </font>
    <font>
      <b/>
      <i/>
      <sz val="20"/>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162">
    <xf numFmtId="0" fontId="0" fillId="0" borderId="0" xfId="0"/>
    <xf numFmtId="0" fontId="0" fillId="0" borderId="0" xfId="0" applyFill="1"/>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11" xfId="0" applyFont="1" applyFill="1" applyBorder="1" applyAlignment="1">
      <alignment vertical="top" wrapText="1"/>
    </xf>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1" fillId="2" borderId="7"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1" fillId="2" borderId="12" xfId="0" applyFont="1" applyFill="1" applyBorder="1" applyAlignment="1">
      <alignment vertical="top" wrapText="1"/>
    </xf>
    <xf numFmtId="0" fontId="13" fillId="2" borderId="6" xfId="0" applyFont="1" applyFill="1" applyBorder="1" applyAlignment="1">
      <alignment vertical="top" wrapText="1"/>
    </xf>
    <xf numFmtId="49" fontId="11" fillId="2" borderId="3" xfId="0" applyNumberFormat="1" applyFont="1" applyFill="1" applyBorder="1" applyAlignment="1">
      <alignment vertical="top" wrapText="1"/>
    </xf>
    <xf numFmtId="0" fontId="17" fillId="0" borderId="0" xfId="0" applyFont="1" applyFill="1" applyAlignment="1">
      <alignment horizontal="center" vertical="center" wrapText="1"/>
    </xf>
    <xf numFmtId="0" fontId="1" fillId="0" borderId="0" xfId="0" applyFont="1" applyFill="1" applyAlignment="1">
      <alignment wrapText="1"/>
    </xf>
    <xf numFmtId="164" fontId="5" fillId="2" borderId="11" xfId="0" applyNumberFormat="1" applyFont="1" applyFill="1" applyBorder="1" applyAlignment="1">
      <alignment horizontal="center" vertical="top" wrapText="1"/>
    </xf>
    <xf numFmtId="0" fontId="18" fillId="0" borderId="0" xfId="0" applyFont="1" applyFill="1"/>
    <xf numFmtId="0" fontId="20" fillId="0" borderId="0" xfId="0" applyFont="1" applyFill="1" applyAlignment="1">
      <alignment horizontal="left"/>
    </xf>
    <xf numFmtId="0" fontId="21" fillId="0" borderId="0" xfId="0" applyFont="1" applyFill="1" applyAlignment="1">
      <alignment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22" fillId="2" borderId="11" xfId="0" applyFont="1" applyFill="1" applyBorder="1" applyAlignment="1">
      <alignment vertical="top" wrapText="1"/>
    </xf>
    <xf numFmtId="0" fontId="23" fillId="2" borderId="8" xfId="0" applyFont="1" applyFill="1" applyBorder="1" applyAlignment="1">
      <alignment horizontal="left" vertical="top" wrapText="1"/>
    </xf>
    <xf numFmtId="0" fontId="22" fillId="2" borderId="3" xfId="0" applyFont="1" applyFill="1" applyBorder="1" applyAlignment="1">
      <alignment vertical="top" wrapText="1"/>
    </xf>
    <xf numFmtId="0" fontId="22" fillId="2" borderId="4" xfId="0" applyFont="1" applyFill="1" applyBorder="1" applyAlignment="1">
      <alignment vertical="top" wrapText="1"/>
    </xf>
    <xf numFmtId="0" fontId="13" fillId="2" borderId="4" xfId="0" applyFont="1" applyFill="1" applyBorder="1" applyAlignment="1">
      <alignment horizontal="left" vertical="top" wrapText="1"/>
    </xf>
    <xf numFmtId="0" fontId="0" fillId="0" borderId="3" xfId="0" applyBorder="1"/>
    <xf numFmtId="0" fontId="11" fillId="2" borderId="5" xfId="0" applyFont="1" applyFill="1" applyBorder="1" applyAlignment="1">
      <alignment horizontal="center" vertical="top" wrapText="1"/>
    </xf>
    <xf numFmtId="0" fontId="13" fillId="2" borderId="8" xfId="0" applyFont="1" applyFill="1" applyBorder="1" applyAlignment="1">
      <alignment vertical="top" wrapText="1"/>
    </xf>
    <xf numFmtId="0" fontId="13" fillId="2" borderId="6" xfId="0" applyFont="1" applyFill="1" applyBorder="1" applyAlignment="1">
      <alignment wrapText="1"/>
    </xf>
    <xf numFmtId="0" fontId="22" fillId="2" borderId="0" xfId="0" applyFont="1" applyFill="1" applyBorder="1" applyAlignment="1">
      <alignment vertical="top" wrapText="1"/>
    </xf>
    <xf numFmtId="0" fontId="11" fillId="2" borderId="11" xfId="0" applyFont="1" applyFill="1" applyBorder="1" applyAlignment="1">
      <alignment horizontal="left" vertical="top" wrapText="1"/>
    </xf>
    <xf numFmtId="0" fontId="19" fillId="0" borderId="0" xfId="0" applyFont="1" applyFill="1" applyAlignment="1">
      <alignment horizontal="center" vertical="center" wrapText="1"/>
    </xf>
    <xf numFmtId="0" fontId="14" fillId="2" borderId="8" xfId="0" applyFont="1" applyFill="1" applyBorder="1" applyAlignment="1">
      <alignment horizontal="left" vertical="top" wrapText="1"/>
    </xf>
    <xf numFmtId="0" fontId="0" fillId="0" borderId="0" xfId="0" applyFont="1" applyFill="1"/>
    <xf numFmtId="0" fontId="24" fillId="0" borderId="0" xfId="0" applyFont="1" applyFill="1" applyAlignment="1">
      <alignment vertical="center" wrapText="1"/>
    </xf>
    <xf numFmtId="0" fontId="25" fillId="0" borderId="0" xfId="0" applyFont="1" applyFill="1" applyAlignment="1">
      <alignment horizontal="left"/>
    </xf>
    <xf numFmtId="0" fontId="13" fillId="2" borderId="13" xfId="0" applyFont="1" applyFill="1" applyBorder="1" applyAlignment="1">
      <alignment horizontal="left" vertical="top" wrapText="1"/>
    </xf>
    <xf numFmtId="164" fontId="5" fillId="2" borderId="13" xfId="0" applyNumberFormat="1" applyFont="1" applyFill="1" applyBorder="1" applyAlignment="1">
      <alignment horizontal="center" vertical="top" wrapText="1"/>
    </xf>
    <xf numFmtId="0" fontId="22" fillId="2" borderId="1" xfId="0" applyFont="1" applyFill="1" applyBorder="1" applyAlignment="1">
      <alignment horizontal="center" wrapText="1"/>
    </xf>
    <xf numFmtId="0" fontId="22" fillId="2" borderId="1" xfId="0" applyFont="1" applyFill="1" applyBorder="1" applyAlignment="1">
      <alignment horizontal="center"/>
    </xf>
    <xf numFmtId="0" fontId="22" fillId="2" borderId="1" xfId="0" applyFont="1" applyFill="1" applyBorder="1" applyAlignment="1">
      <alignment horizontal="center" vertical="center" wrapText="1"/>
    </xf>
    <xf numFmtId="0" fontId="14" fillId="2" borderId="7" xfId="0" applyFont="1" applyFill="1" applyBorder="1" applyAlignment="1">
      <alignment vertical="top" wrapText="1"/>
    </xf>
    <xf numFmtId="0" fontId="14" fillId="2" borderId="12" xfId="0" applyFont="1" applyFill="1" applyBorder="1" applyAlignment="1">
      <alignment vertical="top" wrapText="1"/>
    </xf>
    <xf numFmtId="0" fontId="11" fillId="2" borderId="11" xfId="0" applyFont="1" applyFill="1" applyBorder="1" applyAlignment="1">
      <alignment horizontal="left" vertical="top" wrapText="1"/>
    </xf>
    <xf numFmtId="0" fontId="11"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49" fontId="11" fillId="2" borderId="7" xfId="0" applyNumberFormat="1" applyFont="1" applyFill="1" applyBorder="1" applyAlignment="1">
      <alignmen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5" fillId="2" borderId="6"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8" xfId="0" applyFont="1" applyFill="1" applyBorder="1" applyAlignment="1">
      <alignment horizontal="left" vertical="top"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164" fontId="5" fillId="2" borderId="9" xfId="0" applyNumberFormat="1" applyFont="1" applyFill="1" applyBorder="1" applyAlignment="1">
      <alignment horizontal="center" vertical="top" wrapText="1"/>
    </xf>
    <xf numFmtId="0" fontId="0" fillId="0" borderId="11" xfId="0" applyBorder="1"/>
    <xf numFmtId="0" fontId="23" fillId="2" borderId="15"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vertical="top" wrapText="1"/>
    </xf>
    <xf numFmtId="0" fontId="22" fillId="2" borderId="3" xfId="0" applyFont="1" applyFill="1" applyBorder="1" applyAlignment="1">
      <alignment horizontal="left" vertical="top" wrapText="1"/>
    </xf>
    <xf numFmtId="0" fontId="22" fillId="2" borderId="7" xfId="0" applyFont="1" applyFill="1" applyBorder="1" applyAlignment="1">
      <alignment horizontal="left" vertical="top" wrapText="1"/>
    </xf>
    <xf numFmtId="164" fontId="6" fillId="2" borderId="2" xfId="0" applyNumberFormat="1" applyFont="1" applyFill="1" applyBorder="1" applyAlignment="1">
      <alignment horizontal="center" vertical="top" wrapText="1"/>
    </xf>
    <xf numFmtId="0" fontId="11" fillId="2" borderId="0" xfId="0" applyFont="1" applyFill="1" applyBorder="1" applyAlignment="1">
      <alignment horizontal="left" vertical="top" wrapText="1"/>
    </xf>
    <xf numFmtId="49" fontId="11" fillId="2" borderId="2" xfId="0" applyNumberFormat="1" applyFont="1" applyFill="1" applyBorder="1" applyAlignment="1">
      <alignment vertical="top" wrapText="1"/>
    </xf>
    <xf numFmtId="0" fontId="23" fillId="2" borderId="0" xfId="0" applyFont="1" applyFill="1" applyBorder="1" applyAlignment="1">
      <alignment horizontal="left" vertical="top" wrapText="1"/>
    </xf>
    <xf numFmtId="49" fontId="11" fillId="2" borderId="5" xfId="0" applyNumberFormat="1" applyFont="1" applyFill="1" applyBorder="1" applyAlignment="1">
      <alignment vertical="top" wrapText="1"/>
    </xf>
    <xf numFmtId="0" fontId="13" fillId="2" borderId="8" xfId="0" applyFont="1" applyFill="1" applyBorder="1" applyAlignment="1">
      <alignment wrapText="1"/>
    </xf>
    <xf numFmtId="0" fontId="12" fillId="2" borderId="14" xfId="0" applyFont="1" applyFill="1" applyBorder="1" applyAlignment="1">
      <alignment horizontal="left" vertical="top" wrapText="1"/>
    </xf>
    <xf numFmtId="0" fontId="11" fillId="2" borderId="5" xfId="0" applyFont="1" applyFill="1" applyBorder="1" applyAlignment="1">
      <alignment vertical="top" wrapText="1"/>
    </xf>
    <xf numFmtId="0" fontId="0" fillId="2" borderId="13" xfId="0" applyFill="1" applyBorder="1" applyAlignment="1"/>
    <xf numFmtId="0" fontId="12" fillId="2" borderId="15" xfId="0" applyFont="1" applyFill="1" applyBorder="1" applyAlignment="1">
      <alignment horizontal="left" vertical="top" wrapText="1"/>
    </xf>
    <xf numFmtId="164" fontId="0" fillId="0" borderId="0" xfId="0" applyNumberFormat="1"/>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2" borderId="0" xfId="0" applyNumberFormat="1" applyFont="1" applyFill="1" applyBorder="1" applyAlignment="1">
      <alignment horizontal="center" vertical="top" wrapText="1"/>
    </xf>
    <xf numFmtId="0" fontId="19" fillId="0" borderId="0" xfId="0" applyFont="1" applyBorder="1" applyAlignment="1">
      <alignment wrapText="1"/>
    </xf>
    <xf numFmtId="0" fontId="14" fillId="2" borderId="14" xfId="0" applyFont="1" applyFill="1" applyBorder="1" applyAlignment="1">
      <alignment horizontal="left" vertical="top" wrapText="1"/>
    </xf>
    <xf numFmtId="0" fontId="4" fillId="2" borderId="0" xfId="0" applyFont="1" applyFill="1" applyAlignment="1">
      <alignment horizontal="left" wrapText="1"/>
    </xf>
    <xf numFmtId="0" fontId="4" fillId="2" borderId="0" xfId="0" applyFont="1" applyFill="1" applyAlignment="1">
      <alignment horizontal="left" wrapText="1"/>
    </xf>
    <xf numFmtId="0" fontId="19" fillId="0" borderId="0" xfId="0" applyFont="1" applyBorder="1" applyAlignment="1">
      <alignment horizontal="center"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9" fillId="0" borderId="0" xfId="0" applyFont="1" applyBorder="1" applyAlignment="1">
      <alignment horizontal="left" wrapText="1"/>
    </xf>
    <xf numFmtId="0" fontId="14" fillId="2" borderId="14" xfId="0" applyFont="1" applyFill="1" applyBorder="1" applyAlignment="1">
      <alignment horizontal="left" vertical="top" wrapText="1"/>
    </xf>
    <xf numFmtId="0" fontId="16" fillId="2" borderId="14" xfId="0" applyFont="1" applyFill="1" applyBorder="1" applyAlignment="1">
      <alignment wrapText="1"/>
    </xf>
    <xf numFmtId="0" fontId="16" fillId="2" borderId="10" xfId="0" applyFont="1" applyFill="1" applyBorder="1" applyAlignment="1">
      <alignment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2" borderId="5" xfId="0" applyFont="1" applyFill="1" applyBorder="1" applyAlignment="1">
      <alignment horizontal="left" vertical="top" wrapText="1"/>
    </xf>
    <xf numFmtId="0" fontId="27" fillId="0" borderId="0" xfId="0" applyFont="1" applyFill="1" applyBorder="1" applyAlignment="1">
      <alignment horizontal="left" vertical="top" wrapText="1"/>
    </xf>
    <xf numFmtId="0" fontId="13" fillId="2" borderId="7"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4" fillId="2" borderId="15"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5" fillId="2" borderId="8" xfId="0" applyFont="1" applyFill="1" applyBorder="1" applyAlignment="1">
      <alignment horizontal="left" vertical="top" wrapText="1"/>
    </xf>
    <xf numFmtId="0" fontId="8" fillId="2" borderId="2" xfId="0" applyFont="1" applyFill="1" applyBorder="1" applyAlignment="1">
      <alignment horizontal="center" vertical="top" wrapText="1"/>
    </xf>
    <xf numFmtId="0" fontId="10" fillId="2" borderId="3" xfId="0" applyFont="1" applyFill="1" applyBorder="1" applyAlignment="1">
      <alignment vertical="top" wrapText="1"/>
    </xf>
    <xf numFmtId="0" fontId="9" fillId="2" borderId="4" xfId="0" applyFont="1" applyFill="1" applyBorder="1" applyAlignment="1">
      <alignment vertical="top"/>
    </xf>
    <xf numFmtId="0" fontId="10" fillId="2" borderId="3" xfId="0" applyFont="1" applyFill="1" applyBorder="1" applyAlignment="1">
      <alignment vertical="top"/>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8"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vertical="top" wrapText="1"/>
    </xf>
    <xf numFmtId="0" fontId="8" fillId="2" borderId="5"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6" xfId="0" applyFont="1" applyFill="1" applyBorder="1" applyAlignment="1">
      <alignment horizontal="center" vertical="top" wrapText="1"/>
    </xf>
    <xf numFmtId="0" fontId="26" fillId="0" borderId="0" xfId="0" applyFont="1" applyFill="1" applyAlignment="1">
      <alignment horizontal="center" vertical="center" wrapText="1"/>
    </xf>
    <xf numFmtId="0" fontId="4" fillId="2" borderId="0" xfId="0" applyFont="1" applyFill="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view="pageBreakPreview" zoomScaleNormal="100" zoomScaleSheetLayoutView="100" workbookViewId="0">
      <selection activeCell="C4" sqref="C4:H4"/>
    </sheetView>
  </sheetViews>
  <sheetFormatPr defaultRowHeight="15" x14ac:dyDescent="0.25"/>
  <cols>
    <col min="1" max="1" width="3.5703125" customWidth="1"/>
    <col min="2" max="2" width="26.42578125" customWidth="1"/>
    <col min="3" max="3" width="40.140625" customWidth="1"/>
    <col min="4" max="4" width="7.42578125" customWidth="1"/>
    <col min="5" max="5" width="23.140625" customWidth="1"/>
    <col min="6" max="6" width="20" customWidth="1"/>
    <col min="7" max="7" width="14.5703125" customWidth="1"/>
    <col min="8" max="8" width="13.140625" customWidth="1"/>
    <col min="9" max="9" width="12" customWidth="1"/>
    <col min="10" max="10" width="12.7109375" customWidth="1"/>
    <col min="15" max="15" width="18.28515625" customWidth="1"/>
    <col min="17" max="17" width="10" bestFit="1" customWidth="1"/>
  </cols>
  <sheetData>
    <row r="1" spans="1:11" ht="15.75" customHeight="1" x14ac:dyDescent="0.25">
      <c r="A1" s="1"/>
      <c r="B1" s="1"/>
      <c r="C1" s="63"/>
      <c r="D1" s="63"/>
      <c r="E1" s="63"/>
      <c r="F1" s="63"/>
      <c r="G1" s="5"/>
      <c r="H1" s="115" t="s">
        <v>54</v>
      </c>
      <c r="I1" s="115"/>
      <c r="J1" s="115"/>
      <c r="K1" s="115"/>
    </row>
    <row r="2" spans="1:11" ht="15.75" customHeight="1" x14ac:dyDescent="0.25">
      <c r="A2" s="1"/>
      <c r="B2" s="1"/>
      <c r="C2" s="63"/>
      <c r="D2" s="63"/>
      <c r="E2" s="63"/>
      <c r="F2" s="63"/>
      <c r="G2" s="16"/>
      <c r="H2" s="115" t="s">
        <v>70</v>
      </c>
      <c r="I2" s="115"/>
      <c r="J2" s="115"/>
      <c r="K2" s="115"/>
    </row>
    <row r="3" spans="1:11" ht="15.75" customHeight="1" x14ac:dyDescent="0.25">
      <c r="A3" s="1"/>
      <c r="B3" s="1"/>
      <c r="C3" s="63"/>
      <c r="D3" s="63"/>
      <c r="E3" s="63"/>
      <c r="F3" s="63"/>
      <c r="G3" s="16"/>
      <c r="H3" s="161" t="s">
        <v>71</v>
      </c>
      <c r="I3" s="161"/>
      <c r="J3" s="114"/>
      <c r="K3" s="114"/>
    </row>
    <row r="4" spans="1:11" ht="51.75" customHeight="1" x14ac:dyDescent="0.35">
      <c r="A4" s="45"/>
      <c r="B4" s="45"/>
      <c r="C4" s="160" t="s">
        <v>41</v>
      </c>
      <c r="D4" s="160"/>
      <c r="E4" s="160"/>
      <c r="F4" s="160"/>
      <c r="G4" s="160"/>
      <c r="H4" s="160"/>
      <c r="I4" s="64"/>
      <c r="J4" s="65"/>
    </row>
    <row r="5" spans="1:11" ht="23.25" x14ac:dyDescent="0.35">
      <c r="A5" s="45"/>
      <c r="B5" s="45"/>
      <c r="C5" s="61"/>
      <c r="D5" s="47"/>
      <c r="E5" s="47"/>
      <c r="F5" s="47"/>
      <c r="G5" s="47"/>
      <c r="H5" s="47"/>
      <c r="I5" s="46"/>
      <c r="J5" s="46"/>
    </row>
    <row r="6" spans="1:11" ht="23.25" customHeight="1" x14ac:dyDescent="0.25">
      <c r="A6" s="160" t="s">
        <v>0</v>
      </c>
      <c r="B6" s="160"/>
      <c r="C6" s="160"/>
      <c r="D6" s="160"/>
      <c r="E6" s="160"/>
      <c r="F6" s="160"/>
      <c r="G6" s="160"/>
      <c r="H6" s="160"/>
      <c r="I6" s="160"/>
      <c r="J6" s="160"/>
    </row>
    <row r="7" spans="1:11" ht="23.25" customHeight="1" x14ac:dyDescent="0.25">
      <c r="A7" s="160" t="s">
        <v>40</v>
      </c>
      <c r="B7" s="160"/>
      <c r="C7" s="160"/>
      <c r="D7" s="160"/>
      <c r="E7" s="160"/>
      <c r="F7" s="160"/>
      <c r="G7" s="160"/>
      <c r="H7" s="160"/>
      <c r="I7" s="160"/>
      <c r="J7" s="160"/>
    </row>
    <row r="8" spans="1:11" ht="20.25" x14ac:dyDescent="0.25">
      <c r="A8" s="42"/>
      <c r="B8" s="43"/>
      <c r="C8" s="43"/>
      <c r="D8" s="43"/>
      <c r="E8" s="43"/>
      <c r="F8" s="43"/>
      <c r="G8" s="43"/>
      <c r="H8" s="43"/>
      <c r="I8" s="43"/>
      <c r="J8" s="43"/>
    </row>
    <row r="9" spans="1:11" ht="19.5" x14ac:dyDescent="0.25">
      <c r="A9" s="11"/>
      <c r="B9" s="43"/>
      <c r="C9" s="43"/>
      <c r="D9" s="43"/>
      <c r="E9" s="43"/>
      <c r="F9" s="43"/>
      <c r="G9" s="43"/>
      <c r="H9" s="43"/>
      <c r="I9" s="43"/>
      <c r="J9" s="43"/>
    </row>
    <row r="10" spans="1:11" x14ac:dyDescent="0.25">
      <c r="A10" s="146" t="s">
        <v>18</v>
      </c>
      <c r="B10" s="146" t="s">
        <v>4</v>
      </c>
      <c r="C10" s="146" t="s">
        <v>8</v>
      </c>
      <c r="D10" s="146" t="s">
        <v>52</v>
      </c>
      <c r="E10" s="146" t="s">
        <v>5</v>
      </c>
      <c r="F10" s="146" t="s">
        <v>14</v>
      </c>
      <c r="G10" s="146" t="s">
        <v>17</v>
      </c>
      <c r="H10" s="157" t="s">
        <v>35</v>
      </c>
      <c r="I10" s="158"/>
      <c r="J10" s="159"/>
    </row>
    <row r="11" spans="1:11" x14ac:dyDescent="0.25">
      <c r="A11" s="147"/>
      <c r="B11" s="147"/>
      <c r="C11" s="149"/>
      <c r="D11" s="154"/>
      <c r="E11" s="154"/>
      <c r="F11" s="154"/>
      <c r="G11" s="154"/>
      <c r="H11" s="146" t="s">
        <v>69</v>
      </c>
      <c r="I11" s="146">
        <v>2023</v>
      </c>
      <c r="J11" s="146">
        <v>2024</v>
      </c>
    </row>
    <row r="12" spans="1:11" ht="33" customHeight="1" x14ac:dyDescent="0.25">
      <c r="A12" s="156"/>
      <c r="B12" s="148"/>
      <c r="C12" s="148"/>
      <c r="D12" s="155"/>
      <c r="E12" s="155"/>
      <c r="F12" s="155"/>
      <c r="G12" s="156"/>
      <c r="H12" s="155"/>
      <c r="I12" s="155"/>
      <c r="J12" s="155" t="s">
        <v>7</v>
      </c>
    </row>
    <row r="13" spans="1:11" ht="15" customHeight="1" x14ac:dyDescent="0.25">
      <c r="A13" s="68">
        <v>1</v>
      </c>
      <c r="B13" s="69">
        <v>2</v>
      </c>
      <c r="C13" s="69">
        <v>3</v>
      </c>
      <c r="D13" s="70">
        <v>4</v>
      </c>
      <c r="E13" s="70">
        <v>5</v>
      </c>
      <c r="F13" s="70">
        <v>6</v>
      </c>
      <c r="G13" s="68">
        <v>7</v>
      </c>
      <c r="H13" s="70">
        <v>8</v>
      </c>
      <c r="I13" s="70">
        <v>9</v>
      </c>
      <c r="J13" s="70">
        <v>10</v>
      </c>
    </row>
    <row r="14" spans="1:11" ht="44.25" customHeight="1" x14ac:dyDescent="0.25">
      <c r="A14" s="140">
        <v>1</v>
      </c>
      <c r="B14" s="142" t="s">
        <v>3</v>
      </c>
      <c r="C14" s="4" t="s">
        <v>38</v>
      </c>
      <c r="D14" s="136" t="s">
        <v>37</v>
      </c>
      <c r="E14" s="138" t="s">
        <v>6</v>
      </c>
      <c r="F14" s="28" t="s">
        <v>34</v>
      </c>
      <c r="G14" s="18">
        <f>H14+I14+J14</f>
        <v>287154</v>
      </c>
      <c r="H14" s="18">
        <f>H15+H17+H20+H22+H24+H26+H28+H30</f>
        <v>0</v>
      </c>
      <c r="I14" s="18">
        <f t="shared" ref="I14:J14" si="0">I15+I17+I20+I22+I24+I26+I28+I30</f>
        <v>0</v>
      </c>
      <c r="J14" s="18">
        <f t="shared" si="0"/>
        <v>287154</v>
      </c>
    </row>
    <row r="15" spans="1:11" ht="42.75" customHeight="1" x14ac:dyDescent="0.25">
      <c r="A15" s="141"/>
      <c r="B15" s="143"/>
      <c r="C15" s="135" t="s">
        <v>56</v>
      </c>
      <c r="D15" s="137"/>
      <c r="E15" s="139"/>
      <c r="F15" s="28" t="s">
        <v>24</v>
      </c>
      <c r="G15" s="15">
        <f>H15+I15+J15</f>
        <v>66402</v>
      </c>
      <c r="H15" s="15">
        <v>0</v>
      </c>
      <c r="I15" s="15">
        <v>0</v>
      </c>
      <c r="J15" s="15">
        <v>66402</v>
      </c>
    </row>
    <row r="16" spans="1:11" ht="172.5" customHeight="1" x14ac:dyDescent="0.25">
      <c r="A16" s="141"/>
      <c r="B16" s="143"/>
      <c r="C16" s="144"/>
      <c r="D16" s="137"/>
      <c r="E16" s="139"/>
      <c r="F16" s="35" t="s">
        <v>47</v>
      </c>
      <c r="G16" s="19">
        <f>H16+I16+J16</f>
        <v>55335</v>
      </c>
      <c r="H16" s="19">
        <v>0</v>
      </c>
      <c r="I16" s="19">
        <v>0</v>
      </c>
      <c r="J16" s="19">
        <v>55335</v>
      </c>
    </row>
    <row r="17" spans="1:10" ht="42.75" customHeight="1" x14ac:dyDescent="0.25">
      <c r="A17" s="141"/>
      <c r="B17" s="141"/>
      <c r="C17" s="150" t="s">
        <v>30</v>
      </c>
      <c r="D17" s="137"/>
      <c r="E17" s="137"/>
      <c r="F17" s="29" t="s">
        <v>25</v>
      </c>
      <c r="G17" s="36">
        <f t="shared" ref="G17:G27" si="1">H17+I17+J17</f>
        <v>90090</v>
      </c>
      <c r="H17" s="36">
        <v>0</v>
      </c>
      <c r="I17" s="36">
        <v>0</v>
      </c>
      <c r="J17" s="15">
        <v>90090</v>
      </c>
    </row>
    <row r="18" spans="1:10" ht="48" customHeight="1" x14ac:dyDescent="0.25">
      <c r="A18" s="74"/>
      <c r="B18" s="74"/>
      <c r="C18" s="151"/>
      <c r="D18" s="54"/>
      <c r="E18" s="54"/>
      <c r="F18" s="10" t="s">
        <v>36</v>
      </c>
      <c r="G18" s="14">
        <f t="shared" si="1"/>
        <v>75075</v>
      </c>
      <c r="H18" s="14">
        <v>0</v>
      </c>
      <c r="I18" s="14">
        <v>0</v>
      </c>
      <c r="J18" s="14">
        <v>75075</v>
      </c>
    </row>
    <row r="19" spans="1:10" ht="108" x14ac:dyDescent="0.25">
      <c r="A19" s="33"/>
      <c r="B19" s="32"/>
      <c r="C19" s="75"/>
      <c r="D19" s="29"/>
      <c r="E19" s="17"/>
      <c r="F19" s="66" t="s">
        <v>48</v>
      </c>
      <c r="G19" s="67"/>
      <c r="H19" s="15"/>
      <c r="I19" s="15"/>
      <c r="J19" s="15"/>
    </row>
    <row r="20" spans="1:10" ht="36" x14ac:dyDescent="0.25">
      <c r="A20" s="26"/>
      <c r="B20" s="6"/>
      <c r="C20" s="135" t="s">
        <v>19</v>
      </c>
      <c r="D20" s="27"/>
      <c r="E20" s="12"/>
      <c r="F20" s="28" t="s">
        <v>25</v>
      </c>
      <c r="G20" s="15">
        <f t="shared" si="1"/>
        <v>16884</v>
      </c>
      <c r="H20" s="15">
        <v>0</v>
      </c>
      <c r="I20" s="15">
        <v>0</v>
      </c>
      <c r="J20" s="15">
        <v>16884</v>
      </c>
    </row>
    <row r="21" spans="1:10" ht="172.5" customHeight="1" x14ac:dyDescent="0.25">
      <c r="A21" s="26"/>
      <c r="B21" s="6"/>
      <c r="C21" s="144"/>
      <c r="D21" s="27"/>
      <c r="E21" s="12"/>
      <c r="F21" s="24" t="s">
        <v>47</v>
      </c>
      <c r="G21" s="19">
        <f t="shared" si="1"/>
        <v>14070</v>
      </c>
      <c r="H21" s="19">
        <v>0</v>
      </c>
      <c r="I21" s="19">
        <v>0</v>
      </c>
      <c r="J21" s="19">
        <v>14070</v>
      </c>
    </row>
    <row r="22" spans="1:10" ht="36" x14ac:dyDescent="0.25">
      <c r="A22" s="26"/>
      <c r="B22" s="6"/>
      <c r="C22" s="135" t="s">
        <v>20</v>
      </c>
      <c r="D22" s="27"/>
      <c r="E22" s="12"/>
      <c r="F22" s="38" t="s">
        <v>25</v>
      </c>
      <c r="G22" s="36">
        <f t="shared" si="1"/>
        <v>29484</v>
      </c>
      <c r="H22" s="36">
        <v>0</v>
      </c>
      <c r="I22" s="36">
        <v>0</v>
      </c>
      <c r="J22" s="15">
        <v>29484</v>
      </c>
    </row>
    <row r="23" spans="1:10" ht="168" x14ac:dyDescent="0.25">
      <c r="A23" s="23"/>
      <c r="B23" s="6"/>
      <c r="C23" s="144"/>
      <c r="D23" s="27"/>
      <c r="E23" s="12"/>
      <c r="F23" s="34" t="s">
        <v>47</v>
      </c>
      <c r="G23" s="44">
        <f t="shared" si="1"/>
        <v>24570</v>
      </c>
      <c r="H23" s="37">
        <v>0</v>
      </c>
      <c r="I23" s="37">
        <v>0</v>
      </c>
      <c r="J23" s="14">
        <v>24570</v>
      </c>
    </row>
    <row r="24" spans="1:10" ht="42.75" customHeight="1" x14ac:dyDescent="0.25">
      <c r="A24" s="23"/>
      <c r="B24" s="26"/>
      <c r="C24" s="71" t="s">
        <v>21</v>
      </c>
      <c r="D24" s="27"/>
      <c r="E24" s="12"/>
      <c r="F24" s="38" t="s">
        <v>25</v>
      </c>
      <c r="G24" s="15">
        <f t="shared" si="1"/>
        <v>6930</v>
      </c>
      <c r="H24" s="15">
        <v>0</v>
      </c>
      <c r="I24" s="15">
        <v>0</v>
      </c>
      <c r="J24" s="15">
        <v>6930</v>
      </c>
    </row>
    <row r="25" spans="1:10" ht="120" x14ac:dyDescent="0.25">
      <c r="A25" s="31"/>
      <c r="B25" s="39"/>
      <c r="C25" s="72"/>
      <c r="D25" s="30"/>
      <c r="E25" s="10"/>
      <c r="F25" s="25" t="s">
        <v>23</v>
      </c>
      <c r="G25" s="14">
        <f t="shared" si="1"/>
        <v>5775</v>
      </c>
      <c r="H25" s="14">
        <v>0</v>
      </c>
      <c r="I25" s="14">
        <v>0</v>
      </c>
      <c r="J25" s="14">
        <v>5775</v>
      </c>
    </row>
    <row r="26" spans="1:10" ht="42.75" customHeight="1" x14ac:dyDescent="0.25">
      <c r="A26" s="76"/>
      <c r="B26" s="32"/>
      <c r="C26" s="144" t="s">
        <v>22</v>
      </c>
      <c r="D26" s="133"/>
      <c r="E26" s="17"/>
      <c r="F26" s="34" t="s">
        <v>25</v>
      </c>
      <c r="G26" s="44">
        <f t="shared" si="1"/>
        <v>30702</v>
      </c>
      <c r="H26" s="44">
        <v>0</v>
      </c>
      <c r="I26" s="44">
        <v>0</v>
      </c>
      <c r="J26" s="19">
        <v>30702</v>
      </c>
    </row>
    <row r="27" spans="1:10" ht="168" x14ac:dyDescent="0.25">
      <c r="A27" s="23"/>
      <c r="B27" s="55"/>
      <c r="C27" s="144"/>
      <c r="D27" s="134"/>
      <c r="E27" s="12"/>
      <c r="F27" s="24" t="s">
        <v>47</v>
      </c>
      <c r="G27" s="44">
        <f t="shared" si="1"/>
        <v>25585</v>
      </c>
      <c r="H27" s="44">
        <v>0</v>
      </c>
      <c r="I27" s="44">
        <v>0</v>
      </c>
      <c r="J27" s="19">
        <v>25585</v>
      </c>
    </row>
    <row r="28" spans="1:10" ht="44.25" customHeight="1" x14ac:dyDescent="0.25">
      <c r="A28" s="23"/>
      <c r="B28" s="55"/>
      <c r="C28" s="135" t="s">
        <v>58</v>
      </c>
      <c r="D28" s="134"/>
      <c r="E28" s="12"/>
      <c r="F28" s="38" t="s">
        <v>25</v>
      </c>
      <c r="G28" s="15">
        <f>H28+I28+J28</f>
        <v>1932</v>
      </c>
      <c r="H28" s="36">
        <v>0</v>
      </c>
      <c r="I28" s="36">
        <v>0</v>
      </c>
      <c r="J28" s="15">
        <v>1932</v>
      </c>
    </row>
    <row r="29" spans="1:10" ht="165" customHeight="1" x14ac:dyDescent="0.25">
      <c r="A29" s="23"/>
      <c r="B29" s="55"/>
      <c r="C29" s="123"/>
      <c r="D29" s="134"/>
      <c r="E29" s="12"/>
      <c r="F29" s="25" t="s">
        <v>47</v>
      </c>
      <c r="G29" s="14">
        <f>H29+I29+J29</f>
        <v>1610</v>
      </c>
      <c r="H29" s="37">
        <v>0</v>
      </c>
      <c r="I29" s="37">
        <v>0</v>
      </c>
      <c r="J29" s="14">
        <v>1610</v>
      </c>
    </row>
    <row r="30" spans="1:10" ht="66.75" customHeight="1" x14ac:dyDescent="0.25">
      <c r="A30" s="23"/>
      <c r="B30" s="55"/>
      <c r="C30" s="62" t="s">
        <v>55</v>
      </c>
      <c r="D30" s="30"/>
      <c r="E30" s="10"/>
      <c r="F30" s="25" t="s">
        <v>32</v>
      </c>
      <c r="G30" s="14">
        <f t="shared" ref="G30:G34" si="2">H30+I30+J30</f>
        <v>44730</v>
      </c>
      <c r="H30" s="14">
        <v>0</v>
      </c>
      <c r="I30" s="14">
        <v>0</v>
      </c>
      <c r="J30" s="14">
        <f>38010+6720</f>
        <v>44730</v>
      </c>
    </row>
    <row r="31" spans="1:10" ht="47.25" customHeight="1" x14ac:dyDescent="0.25">
      <c r="A31" s="73"/>
      <c r="B31" s="143"/>
      <c r="C31" s="4" t="s">
        <v>9</v>
      </c>
      <c r="D31" s="12" t="s">
        <v>37</v>
      </c>
      <c r="E31" s="12" t="s">
        <v>6</v>
      </c>
      <c r="F31" s="17" t="s">
        <v>34</v>
      </c>
      <c r="G31" s="7">
        <f t="shared" si="2"/>
        <v>166174.92499999999</v>
      </c>
      <c r="H31" s="8">
        <f>H32+H33</f>
        <v>0</v>
      </c>
      <c r="I31" s="8">
        <f t="shared" ref="I31:J31" si="3">I32+I33</f>
        <v>0</v>
      </c>
      <c r="J31" s="8">
        <f t="shared" si="3"/>
        <v>166174.92499999999</v>
      </c>
    </row>
    <row r="32" spans="1:10" ht="58.5" customHeight="1" x14ac:dyDescent="0.25">
      <c r="A32" s="23"/>
      <c r="B32" s="143"/>
      <c r="C32" s="51" t="s">
        <v>57</v>
      </c>
      <c r="D32" s="52"/>
      <c r="E32" s="52"/>
      <c r="F32" s="52"/>
      <c r="G32" s="9">
        <f t="shared" si="2"/>
        <v>164674.92499999999</v>
      </c>
      <c r="H32" s="9">
        <v>0</v>
      </c>
      <c r="I32" s="9">
        <v>0</v>
      </c>
      <c r="J32" s="9">
        <f>64674.925+100000</f>
        <v>164674.92499999999</v>
      </c>
    </row>
    <row r="33" spans="1:17" ht="40.5" customHeight="1" x14ac:dyDescent="0.25">
      <c r="A33" s="31"/>
      <c r="B33" s="86"/>
      <c r="C33" s="51" t="s">
        <v>53</v>
      </c>
      <c r="D33" s="53"/>
      <c r="E33" s="53"/>
      <c r="F33" s="53"/>
      <c r="G33" s="9">
        <f t="shared" si="2"/>
        <v>1500</v>
      </c>
      <c r="H33" s="9">
        <v>0</v>
      </c>
      <c r="I33" s="9">
        <v>0</v>
      </c>
      <c r="J33" s="9">
        <v>1500</v>
      </c>
    </row>
    <row r="34" spans="1:17" ht="62.25" customHeight="1" x14ac:dyDescent="0.25">
      <c r="A34" s="100"/>
      <c r="B34" s="106"/>
      <c r="C34" s="107" t="s">
        <v>43</v>
      </c>
      <c r="D34" s="17" t="s">
        <v>37</v>
      </c>
      <c r="E34" s="80" t="s">
        <v>6</v>
      </c>
      <c r="F34" s="80" t="s">
        <v>34</v>
      </c>
      <c r="G34" s="7">
        <f t="shared" si="2"/>
        <v>60813</v>
      </c>
      <c r="H34" s="8">
        <v>0</v>
      </c>
      <c r="I34" s="8">
        <v>0</v>
      </c>
      <c r="J34" s="8">
        <v>60813</v>
      </c>
    </row>
    <row r="35" spans="1:17" ht="15" customHeight="1" x14ac:dyDescent="0.25">
      <c r="A35" s="102"/>
      <c r="B35" s="145" t="s">
        <v>2</v>
      </c>
      <c r="C35" s="145"/>
      <c r="D35" s="57"/>
      <c r="E35" s="57"/>
      <c r="F35" s="40"/>
      <c r="G35" s="7">
        <f>H35+I35+J35</f>
        <v>514141.92499999999</v>
      </c>
      <c r="H35" s="8">
        <f>H31+H14+H34</f>
        <v>0</v>
      </c>
      <c r="I35" s="8">
        <f>I31+I14+I34</f>
        <v>0</v>
      </c>
      <c r="J35" s="8">
        <f>J31+J14+J34</f>
        <v>514141.92499999999</v>
      </c>
    </row>
    <row r="36" spans="1:17" ht="42.75" customHeight="1" x14ac:dyDescent="0.25">
      <c r="A36" s="48">
        <v>2</v>
      </c>
      <c r="B36" s="143" t="s">
        <v>10</v>
      </c>
      <c r="C36" s="99" t="s">
        <v>46</v>
      </c>
      <c r="D36" s="17" t="s">
        <v>37</v>
      </c>
      <c r="E36" s="53" t="s">
        <v>6</v>
      </c>
      <c r="F36" s="96" t="s">
        <v>34</v>
      </c>
      <c r="G36" s="7">
        <f>H36+I36+J36-4.71805</f>
        <v>29167.694</v>
      </c>
      <c r="H36" s="8">
        <f>H37</f>
        <v>406.70805000000001</v>
      </c>
      <c r="I36" s="8">
        <f t="shared" ref="I36:J36" si="4">I37</f>
        <v>25996.421999999999</v>
      </c>
      <c r="J36" s="8">
        <f t="shared" si="4"/>
        <v>2769.2820000000002</v>
      </c>
    </row>
    <row r="37" spans="1:17" ht="53.25" customHeight="1" x14ac:dyDescent="0.25">
      <c r="A37" s="26"/>
      <c r="B37" s="141"/>
      <c r="C37" s="152" t="s">
        <v>64</v>
      </c>
      <c r="D37" s="59"/>
      <c r="E37" s="12" t="s">
        <v>49</v>
      </c>
      <c r="F37" s="52"/>
      <c r="G37" s="91">
        <f t="shared" ref="G37:G53" si="5">H37+I37+J37</f>
        <v>29172.412049999999</v>
      </c>
      <c r="H37" s="19">
        <f>H38+H40</f>
        <v>406.70805000000001</v>
      </c>
      <c r="I37" s="19">
        <f t="shared" ref="I37:J37" si="6">I38+I40</f>
        <v>25996.421999999999</v>
      </c>
      <c r="J37" s="19">
        <f t="shared" si="6"/>
        <v>2769.2820000000002</v>
      </c>
      <c r="Q37" s="108"/>
    </row>
    <row r="38" spans="1:17" ht="43.5" customHeight="1" x14ac:dyDescent="0.25">
      <c r="A38" s="26"/>
      <c r="B38" s="60"/>
      <c r="C38" s="153"/>
      <c r="D38" s="59"/>
      <c r="E38" s="12" t="s">
        <v>50</v>
      </c>
      <c r="F38" s="50"/>
      <c r="G38" s="15">
        <f t="shared" si="5"/>
        <v>28966.412049999999</v>
      </c>
      <c r="H38" s="67">
        <f>401.99+4.71805</f>
        <v>406.70805000000001</v>
      </c>
      <c r="I38" s="15">
        <v>25790.421999999999</v>
      </c>
      <c r="J38" s="15">
        <f>2774-4.718</f>
        <v>2769.2820000000002</v>
      </c>
    </row>
    <row r="39" spans="1:17" ht="43.5" hidden="1" customHeight="1" x14ac:dyDescent="0.25">
      <c r="A39" s="26"/>
      <c r="B39" s="78"/>
      <c r="C39" s="153"/>
      <c r="D39" s="59"/>
      <c r="E39" s="12"/>
      <c r="F39" s="50" t="s">
        <v>59</v>
      </c>
      <c r="G39" s="14"/>
      <c r="H39" s="9">
        <v>4.718</v>
      </c>
      <c r="I39" s="14">
        <v>4.718</v>
      </c>
      <c r="J39" s="14">
        <v>0</v>
      </c>
    </row>
    <row r="40" spans="1:17" ht="40.5" customHeight="1" x14ac:dyDescent="0.25">
      <c r="A40" s="26"/>
      <c r="B40" s="60"/>
      <c r="C40" s="153"/>
      <c r="D40" s="59"/>
      <c r="E40" s="12" t="s">
        <v>51</v>
      </c>
      <c r="F40" s="52"/>
      <c r="G40" s="9">
        <f t="shared" si="5"/>
        <v>206</v>
      </c>
      <c r="H40" s="9">
        <v>0</v>
      </c>
      <c r="I40" s="14">
        <v>206</v>
      </c>
      <c r="J40" s="14">
        <v>0</v>
      </c>
    </row>
    <row r="41" spans="1:17" ht="17.25" customHeight="1" x14ac:dyDescent="0.25">
      <c r="A41" s="105"/>
      <c r="B41" s="145" t="s">
        <v>2</v>
      </c>
      <c r="C41" s="145"/>
      <c r="D41" s="57"/>
      <c r="E41" s="57"/>
      <c r="F41" s="40"/>
      <c r="G41" s="7">
        <f>G36</f>
        <v>29167.694</v>
      </c>
      <c r="H41" s="8">
        <f>H36</f>
        <v>406.70805000000001</v>
      </c>
      <c r="I41" s="8">
        <f t="shared" ref="I41:J41" si="7">I36</f>
        <v>25996.421999999999</v>
      </c>
      <c r="J41" s="8">
        <f t="shared" si="7"/>
        <v>2769.2820000000002</v>
      </c>
    </row>
    <row r="42" spans="1:17" ht="39" customHeight="1" x14ac:dyDescent="0.25">
      <c r="A42" s="48">
        <v>3</v>
      </c>
      <c r="B42" s="143" t="s">
        <v>11</v>
      </c>
      <c r="C42" s="104" t="s">
        <v>44</v>
      </c>
      <c r="D42" s="12" t="s">
        <v>37</v>
      </c>
      <c r="E42" s="34" t="s">
        <v>6</v>
      </c>
      <c r="F42" s="81" t="s">
        <v>34</v>
      </c>
      <c r="G42" s="7">
        <f>H42+I42+J42</f>
        <v>4709</v>
      </c>
      <c r="H42" s="7">
        <f>H43</f>
        <v>0</v>
      </c>
      <c r="I42" s="7">
        <f t="shared" ref="I42:J42" si="8">I43</f>
        <v>4709</v>
      </c>
      <c r="J42" s="7">
        <f t="shared" si="8"/>
        <v>0</v>
      </c>
    </row>
    <row r="43" spans="1:17" ht="75" customHeight="1" x14ac:dyDescent="0.25">
      <c r="A43" s="92"/>
      <c r="B43" s="143"/>
      <c r="C43" s="93" t="s">
        <v>42</v>
      </c>
      <c r="D43" s="52"/>
      <c r="E43" s="94"/>
      <c r="F43" s="96"/>
      <c r="G43" s="67">
        <f t="shared" si="5"/>
        <v>4709</v>
      </c>
      <c r="H43" s="15">
        <v>0</v>
      </c>
      <c r="I43" s="15">
        <v>4709</v>
      </c>
      <c r="J43" s="15">
        <v>0</v>
      </c>
    </row>
    <row r="44" spans="1:17" ht="40.5" customHeight="1" x14ac:dyDescent="0.25">
      <c r="A44" s="78"/>
      <c r="B44" s="78"/>
      <c r="C44" s="77" t="s">
        <v>45</v>
      </c>
      <c r="D44" s="29" t="s">
        <v>37</v>
      </c>
      <c r="E44" s="95" t="s">
        <v>6</v>
      </c>
      <c r="F44" s="97" t="s">
        <v>34</v>
      </c>
      <c r="G44" s="98">
        <f>H44+I44+J44-7298.44908-656.55059</f>
        <v>249016.02613000001</v>
      </c>
      <c r="H44" s="18">
        <f>445.54392+269.93162+H45</f>
        <v>8670.4752100000005</v>
      </c>
      <c r="I44" s="98">
        <f>85818+656.55059</f>
        <v>86474.550589999999</v>
      </c>
      <c r="J44" s="98">
        <f>34045+11280+19610+24487+72404</f>
        <v>161826</v>
      </c>
    </row>
    <row r="45" spans="1:17" ht="40.5" hidden="1" customHeight="1" x14ac:dyDescent="0.25">
      <c r="A45" s="84"/>
      <c r="B45" s="84"/>
      <c r="C45" s="84"/>
      <c r="D45" s="27"/>
      <c r="E45" s="50"/>
      <c r="F45" s="50" t="s">
        <v>59</v>
      </c>
      <c r="G45" s="14"/>
      <c r="H45" s="9">
        <f>7298.44908+656.55059</f>
        <v>7954.9996700000002</v>
      </c>
      <c r="I45" s="14">
        <f>7298.44908+656.55059</f>
        <v>7954.9996700000002</v>
      </c>
      <c r="J45" s="14">
        <v>0</v>
      </c>
    </row>
    <row r="46" spans="1:17" ht="17.25" customHeight="1" x14ac:dyDescent="0.25">
      <c r="A46" s="56"/>
      <c r="B46" s="145" t="s">
        <v>2</v>
      </c>
      <c r="C46" s="145"/>
      <c r="D46" s="103"/>
      <c r="E46" s="87"/>
      <c r="F46" s="58"/>
      <c r="G46" s="8">
        <f>G42+G44</f>
        <v>253725.02613000001</v>
      </c>
      <c r="H46" s="8">
        <f>H42+H44</f>
        <v>8670.4752100000005</v>
      </c>
      <c r="I46" s="8">
        <f>I42+I44</f>
        <v>91183.550589999999</v>
      </c>
      <c r="J46" s="8">
        <f>J42+J44</f>
        <v>161826</v>
      </c>
    </row>
    <row r="47" spans="1:17" ht="50.25" customHeight="1" x14ac:dyDescent="0.25">
      <c r="A47" s="48">
        <v>4</v>
      </c>
      <c r="B47" s="84" t="s">
        <v>12</v>
      </c>
      <c r="C47" s="84" t="s">
        <v>60</v>
      </c>
      <c r="D47" s="27" t="s">
        <v>37</v>
      </c>
      <c r="E47" s="79" t="s">
        <v>6</v>
      </c>
      <c r="F47" s="79" t="s">
        <v>34</v>
      </c>
      <c r="G47" s="98">
        <f>H47+I47+J47-11.22063</f>
        <v>2999.9988000000003</v>
      </c>
      <c r="H47" s="18">
        <f>623.9988+H48</f>
        <v>635.21942999999999</v>
      </c>
      <c r="I47" s="98">
        <f>I48</f>
        <v>11.22063</v>
      </c>
      <c r="J47" s="98">
        <f>2376-11.22063</f>
        <v>2364.7793700000002</v>
      </c>
    </row>
    <row r="48" spans="1:17" ht="27.75" hidden="1" customHeight="1" x14ac:dyDescent="0.25">
      <c r="A48" s="48"/>
      <c r="B48" s="84"/>
      <c r="C48" s="84"/>
      <c r="D48" s="27"/>
      <c r="E48" s="79"/>
      <c r="F48" s="50" t="s">
        <v>59</v>
      </c>
      <c r="G48" s="14"/>
      <c r="H48" s="9">
        <v>11.22063</v>
      </c>
      <c r="I48" s="14">
        <v>11.22063</v>
      </c>
      <c r="J48" s="14">
        <v>0</v>
      </c>
    </row>
    <row r="49" spans="1:15" x14ac:dyDescent="0.25">
      <c r="A49" s="56"/>
      <c r="B49" s="145" t="s">
        <v>2</v>
      </c>
      <c r="C49" s="145"/>
      <c r="D49" s="103"/>
      <c r="E49" s="57"/>
      <c r="F49" s="40"/>
      <c r="G49" s="8">
        <f>G47</f>
        <v>2999.9988000000003</v>
      </c>
      <c r="H49" s="7">
        <f t="shared" ref="H49:J49" si="9">H47</f>
        <v>635.21942999999999</v>
      </c>
      <c r="I49" s="7">
        <f t="shared" si="9"/>
        <v>11.22063</v>
      </c>
      <c r="J49" s="7">
        <f t="shared" si="9"/>
        <v>2364.7793700000002</v>
      </c>
    </row>
    <row r="50" spans="1:15" ht="36" x14ac:dyDescent="0.25">
      <c r="A50" s="86">
        <v>5</v>
      </c>
      <c r="B50" s="13" t="s">
        <v>29</v>
      </c>
      <c r="C50" s="86" t="s">
        <v>39</v>
      </c>
      <c r="D50" s="10" t="s">
        <v>37</v>
      </c>
      <c r="E50" s="10" t="s">
        <v>6</v>
      </c>
      <c r="F50" s="10" t="s">
        <v>34</v>
      </c>
      <c r="G50" s="8">
        <f>H50+I50+J50</f>
        <v>377425.01899999997</v>
      </c>
      <c r="H50" s="8">
        <f>H51+H52+H53</f>
        <v>604.58399999999995</v>
      </c>
      <c r="I50" s="8">
        <f t="shared" ref="I50:J50" si="10">I51+I52+I53</f>
        <v>0</v>
      </c>
      <c r="J50" s="8">
        <f t="shared" si="10"/>
        <v>376820.435</v>
      </c>
    </row>
    <row r="51" spans="1:15" ht="66.75" customHeight="1" x14ac:dyDescent="0.25">
      <c r="A51" s="33"/>
      <c r="B51" s="6"/>
      <c r="C51" s="88" t="s">
        <v>27</v>
      </c>
      <c r="D51" s="29" t="s">
        <v>37</v>
      </c>
      <c r="E51" s="29" t="s">
        <v>6</v>
      </c>
      <c r="F51" s="17" t="s">
        <v>34</v>
      </c>
      <c r="G51" s="2">
        <f t="shared" si="5"/>
        <v>232578.21600000001</v>
      </c>
      <c r="H51" s="3">
        <v>0</v>
      </c>
      <c r="I51" s="3">
        <v>0</v>
      </c>
      <c r="J51" s="3">
        <f>105884.856+126693.36</f>
        <v>232578.21600000001</v>
      </c>
    </row>
    <row r="52" spans="1:15" ht="60" x14ac:dyDescent="0.25">
      <c r="A52" s="39"/>
      <c r="B52" s="13"/>
      <c r="C52" s="113" t="s">
        <v>65</v>
      </c>
      <c r="D52" s="30"/>
      <c r="E52" s="30"/>
      <c r="F52" s="10"/>
      <c r="G52" s="9">
        <f t="shared" si="5"/>
        <v>116336.219</v>
      </c>
      <c r="H52" s="14">
        <v>0</v>
      </c>
      <c r="I52" s="14">
        <v>0</v>
      </c>
      <c r="J52" s="14">
        <f>44336.219+72000</f>
        <v>116336.219</v>
      </c>
    </row>
    <row r="53" spans="1:15" ht="87" customHeight="1" x14ac:dyDescent="0.25">
      <c r="A53" s="26"/>
      <c r="B53" s="6"/>
      <c r="C53" s="101" t="s">
        <v>63</v>
      </c>
      <c r="D53" s="50"/>
      <c r="E53" s="50"/>
      <c r="F53" s="52"/>
      <c r="G53" s="9">
        <f t="shared" si="5"/>
        <v>28510.583999999999</v>
      </c>
      <c r="H53" s="14">
        <v>604.58399999999995</v>
      </c>
      <c r="I53" s="14">
        <v>0</v>
      </c>
      <c r="J53" s="14">
        <v>27906</v>
      </c>
      <c r="O53" s="108"/>
    </row>
    <row r="54" spans="1:15" x14ac:dyDescent="0.25">
      <c r="A54" s="56"/>
      <c r="B54" s="145" t="s">
        <v>2</v>
      </c>
      <c r="C54" s="145"/>
      <c r="D54" s="57"/>
      <c r="E54" s="57"/>
      <c r="F54" s="40"/>
      <c r="G54" s="7">
        <f>G50</f>
        <v>377425.01899999997</v>
      </c>
      <c r="H54" s="8">
        <f>H50</f>
        <v>604.58399999999995</v>
      </c>
      <c r="I54" s="8">
        <f t="shared" ref="I54:J54" si="11">I50</f>
        <v>0</v>
      </c>
      <c r="J54" s="8">
        <f t="shared" si="11"/>
        <v>376820.435</v>
      </c>
    </row>
    <row r="55" spans="1:15" ht="53.25" customHeight="1" x14ac:dyDescent="0.25">
      <c r="A55" s="41" t="s">
        <v>61</v>
      </c>
      <c r="B55" s="6" t="s">
        <v>1</v>
      </c>
      <c r="C55" s="83" t="s">
        <v>26</v>
      </c>
      <c r="D55" s="12" t="s">
        <v>37</v>
      </c>
      <c r="E55" s="12" t="s">
        <v>6</v>
      </c>
      <c r="F55" s="81" t="s">
        <v>34</v>
      </c>
      <c r="G55" s="8">
        <f>H55+I55+J55</f>
        <v>2718.8599999999997</v>
      </c>
      <c r="H55" s="7">
        <v>18.16</v>
      </c>
      <c r="I55" s="7">
        <v>0</v>
      </c>
      <c r="J55" s="7">
        <v>2700.7</v>
      </c>
      <c r="N55" s="108"/>
    </row>
    <row r="56" spans="1:15" ht="15.75" customHeight="1" x14ac:dyDescent="0.25">
      <c r="A56" s="102"/>
      <c r="B56" s="145" t="s">
        <v>2</v>
      </c>
      <c r="C56" s="145"/>
      <c r="D56" s="82"/>
      <c r="E56" s="82"/>
      <c r="F56" s="85"/>
      <c r="G56" s="7">
        <f>G55</f>
        <v>2718.8599999999997</v>
      </c>
      <c r="H56" s="8">
        <f>H55</f>
        <v>18.16</v>
      </c>
      <c r="I56" s="8">
        <f t="shared" ref="I56:J56" si="12">I55</f>
        <v>0</v>
      </c>
      <c r="J56" s="8">
        <f t="shared" si="12"/>
        <v>2700.7</v>
      </c>
    </row>
    <row r="57" spans="1:15" ht="21" customHeight="1" x14ac:dyDescent="0.25">
      <c r="A57" s="41"/>
      <c r="B57" s="117" t="s">
        <v>13</v>
      </c>
      <c r="C57" s="117"/>
      <c r="D57" s="117"/>
      <c r="E57" s="117"/>
      <c r="F57" s="118"/>
      <c r="G57" s="20">
        <f>H57+I57+J57</f>
        <v>1188149.4612799999</v>
      </c>
      <c r="H57" s="20">
        <f>H41+H35+H46+H49+H54+H56</f>
        <v>10335.14669</v>
      </c>
      <c r="I57" s="20">
        <f t="shared" ref="I57:J57" si="13">I41+I35+I46+I49+I54+I56</f>
        <v>117191.19321999999</v>
      </c>
      <c r="J57" s="20">
        <f t="shared" si="13"/>
        <v>1060623.1213699998</v>
      </c>
    </row>
    <row r="58" spans="1:15" x14ac:dyDescent="0.25">
      <c r="A58" s="41"/>
      <c r="B58" s="119" t="s">
        <v>15</v>
      </c>
      <c r="C58" s="120"/>
      <c r="D58" s="120"/>
      <c r="E58" s="120"/>
      <c r="F58" s="121"/>
      <c r="G58" s="9">
        <f t="shared" ref="G58" si="14">H58+I58+J58</f>
        <v>0</v>
      </c>
      <c r="H58" s="9">
        <v>0</v>
      </c>
      <c r="I58" s="9">
        <v>0</v>
      </c>
      <c r="J58" s="9">
        <v>0</v>
      </c>
    </row>
    <row r="59" spans="1:15" ht="17.25" customHeight="1" x14ac:dyDescent="0.25">
      <c r="A59" s="41"/>
      <c r="B59" s="131" t="s">
        <v>33</v>
      </c>
      <c r="C59" s="120"/>
      <c r="D59" s="120"/>
      <c r="E59" s="120"/>
      <c r="F59" s="121"/>
      <c r="G59" s="9">
        <f>H59+I59+J59</f>
        <v>1143419.4612799999</v>
      </c>
      <c r="H59" s="3">
        <f>H35+H41+H46+H49+H54+H56-H58-H63</f>
        <v>10335.14669</v>
      </c>
      <c r="I59" s="3">
        <f t="shared" ref="I59:J59" si="15">I35+I41+I46+I49+I54+I56-I58-I63</f>
        <v>117191.19321999999</v>
      </c>
      <c r="J59" s="3">
        <f t="shared" si="15"/>
        <v>1015893.1213699998</v>
      </c>
    </row>
    <row r="60" spans="1:15" ht="16.5" customHeight="1" x14ac:dyDescent="0.25">
      <c r="A60" s="41"/>
      <c r="B60" s="123" t="s">
        <v>16</v>
      </c>
      <c r="C60" s="124"/>
      <c r="D60" s="124"/>
      <c r="E60" s="124"/>
      <c r="F60" s="125"/>
      <c r="G60" s="21"/>
      <c r="H60" s="49"/>
      <c r="I60" s="49"/>
      <c r="J60" s="49"/>
    </row>
    <row r="61" spans="1:15" ht="28.5" customHeight="1" x14ac:dyDescent="0.25">
      <c r="A61" s="41"/>
      <c r="B61" s="126" t="s">
        <v>28</v>
      </c>
      <c r="C61" s="127"/>
      <c r="D61" s="127"/>
      <c r="E61" s="127"/>
      <c r="F61" s="128"/>
      <c r="G61" s="3">
        <f>H61+I61+J61</f>
        <v>202020</v>
      </c>
      <c r="H61" s="3">
        <f>H16+H18+H21+H23+H25+H27+H29</f>
        <v>0</v>
      </c>
      <c r="I61" s="3">
        <f>I16+I18+I21+I23+I25+I27+I29</f>
        <v>0</v>
      </c>
      <c r="J61" s="3">
        <f>J16+J18+J21+J23+J25+J27+J29</f>
        <v>202020</v>
      </c>
    </row>
    <row r="62" spans="1:15" hidden="1" x14ac:dyDescent="0.25">
      <c r="A62" s="41"/>
      <c r="B62" s="87" t="s">
        <v>62</v>
      </c>
      <c r="C62" s="89"/>
      <c r="D62" s="89"/>
      <c r="E62" s="89"/>
      <c r="F62" s="90"/>
      <c r="G62" s="3">
        <v>7970.9380000000001</v>
      </c>
      <c r="H62" s="3">
        <f>H39+H45+H48</f>
        <v>7970.9382999999998</v>
      </c>
      <c r="I62" s="3">
        <f t="shared" ref="I62:J62" si="16">I39+I45+I48</f>
        <v>7970.9382999999998</v>
      </c>
      <c r="J62" s="3">
        <f t="shared" si="16"/>
        <v>0</v>
      </c>
    </row>
    <row r="63" spans="1:15" ht="15" customHeight="1" x14ac:dyDescent="0.25">
      <c r="A63" s="22"/>
      <c r="B63" s="129" t="s">
        <v>31</v>
      </c>
      <c r="C63" s="130"/>
      <c r="D63" s="130"/>
      <c r="E63" s="130"/>
      <c r="F63" s="130"/>
      <c r="G63" s="3">
        <f>H63+I63+J63</f>
        <v>44730</v>
      </c>
      <c r="H63" s="3">
        <f>H30</f>
        <v>0</v>
      </c>
      <c r="I63" s="3">
        <f t="shared" ref="I63:J63" si="17">I30</f>
        <v>0</v>
      </c>
      <c r="J63" s="3">
        <f t="shared" si="17"/>
        <v>44730</v>
      </c>
    </row>
    <row r="64" spans="1:15" ht="15" customHeight="1" x14ac:dyDescent="0.25">
      <c r="A64" s="109"/>
      <c r="B64" s="110"/>
      <c r="C64" s="110"/>
      <c r="D64" s="110"/>
      <c r="E64" s="110"/>
      <c r="F64" s="110"/>
      <c r="G64" s="111"/>
      <c r="H64" s="111"/>
      <c r="I64" s="111"/>
      <c r="J64" s="111"/>
    </row>
    <row r="65" spans="1:11" ht="63" customHeight="1" x14ac:dyDescent="0.25">
      <c r="A65" s="109" t="s">
        <v>66</v>
      </c>
      <c r="B65" s="132" t="s">
        <v>68</v>
      </c>
      <c r="C65" s="132"/>
      <c r="D65" s="132"/>
      <c r="E65" s="132"/>
      <c r="F65" s="132"/>
      <c r="G65" s="132"/>
      <c r="H65" s="132"/>
      <c r="I65" s="132"/>
      <c r="J65" s="132"/>
    </row>
    <row r="66" spans="1:11" ht="90.75" customHeight="1" x14ac:dyDescent="0.35">
      <c r="A66" s="112"/>
      <c r="B66" s="116" t="s">
        <v>67</v>
      </c>
      <c r="C66" s="116"/>
      <c r="D66" s="116"/>
      <c r="E66" s="116"/>
      <c r="F66" s="116"/>
      <c r="G66" s="116"/>
      <c r="H66" s="112"/>
      <c r="I66" s="112"/>
      <c r="J66" s="112"/>
      <c r="K66" s="112"/>
    </row>
    <row r="67" spans="1:11" ht="21" customHeight="1" x14ac:dyDescent="0.25"/>
    <row r="68" spans="1:11" ht="23.25" customHeight="1" x14ac:dyDescent="0.35">
      <c r="A68" s="122"/>
      <c r="B68" s="122"/>
      <c r="C68" s="122"/>
      <c r="D68" s="122"/>
      <c r="E68" s="122"/>
      <c r="F68" s="122"/>
      <c r="G68" s="122"/>
      <c r="H68" s="122"/>
      <c r="I68" s="122"/>
      <c r="J68" s="122"/>
    </row>
  </sheetData>
  <mergeCells count="47">
    <mergeCell ref="H2:K2"/>
    <mergeCell ref="H3:I3"/>
    <mergeCell ref="A7:J7"/>
    <mergeCell ref="A6:J6"/>
    <mergeCell ref="C4:H4"/>
    <mergeCell ref="A10:A12"/>
    <mergeCell ref="D10:D12"/>
    <mergeCell ref="E10:E12"/>
    <mergeCell ref="F10:F12"/>
    <mergeCell ref="G10:G12"/>
    <mergeCell ref="H10:J10"/>
    <mergeCell ref="H11:H12"/>
    <mergeCell ref="I11:I12"/>
    <mergeCell ref="J11:J12"/>
    <mergeCell ref="B10:B12"/>
    <mergeCell ref="C10:C12"/>
    <mergeCell ref="C15:C16"/>
    <mergeCell ref="C17:C18"/>
    <mergeCell ref="B35:C35"/>
    <mergeCell ref="C22:C23"/>
    <mergeCell ref="C26:C27"/>
    <mergeCell ref="C20:C21"/>
    <mergeCell ref="B56:C56"/>
    <mergeCell ref="B31:B32"/>
    <mergeCell ref="B36:B37"/>
    <mergeCell ref="C37:C40"/>
    <mergeCell ref="B41:C41"/>
    <mergeCell ref="B42:B43"/>
    <mergeCell ref="B46:C46"/>
    <mergeCell ref="B49:C49"/>
    <mergeCell ref="B54:C54"/>
    <mergeCell ref="H1:K1"/>
    <mergeCell ref="B66:G66"/>
    <mergeCell ref="B57:F57"/>
    <mergeCell ref="B58:F58"/>
    <mergeCell ref="A68:J68"/>
    <mergeCell ref="B60:F60"/>
    <mergeCell ref="B61:F61"/>
    <mergeCell ref="B63:F63"/>
    <mergeCell ref="B59:F59"/>
    <mergeCell ref="B65:J65"/>
    <mergeCell ref="D26:D29"/>
    <mergeCell ref="C28:C29"/>
    <mergeCell ref="D14:D17"/>
    <mergeCell ref="E14:E17"/>
    <mergeCell ref="A14:A17"/>
    <mergeCell ref="B14:B17"/>
  </mergeCells>
  <pageMargins left="0.70866141732283472" right="0.70866141732283472" top="0.82677165354330717" bottom="0.74803149606299213" header="0.31496062992125984" footer="0.31496062992125984"/>
  <pageSetup paperSize="9" scale="71" orientation="landscape" r:id="rId1"/>
  <headerFooter differentFirst="1">
    <oddHeader>&amp;C&amp;P&amp;R&amp;"Times New Roman,курсив"&amp;16Продовження додатка 2</oddHeader>
  </headerFooter>
  <rowBreaks count="3" manualBreakCount="3">
    <brk id="18" max="10" man="1"/>
    <brk id="25" max="16383" man="1"/>
    <brk id="3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2023-01-30T09:09:41Z</dcterms:modified>
</cp:coreProperties>
</file>