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g301\Desktop\Виконком_листопад\ДССМ\Рішення молодь\"/>
    </mc:Choice>
  </mc:AlternateContent>
  <bookViews>
    <workbookView xWindow="240" yWindow="75" windowWidth="17235" windowHeight="62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Лист1!$A$1:$K$60</definedName>
  </definedNames>
  <calcPr calcId="152511"/>
</workbook>
</file>

<file path=xl/calcChain.xml><?xml version="1.0" encoding="utf-8"?>
<calcChain xmlns="http://schemas.openxmlformats.org/spreadsheetml/2006/main">
  <c r="E21" i="1" l="1"/>
  <c r="D21" i="1"/>
  <c r="F21" i="1"/>
  <c r="H21" i="1"/>
  <c r="I21" i="1"/>
  <c r="J39" i="1"/>
  <c r="J37" i="1"/>
  <c r="J36" i="1"/>
  <c r="J33" i="1"/>
  <c r="J32" i="1"/>
  <c r="J24" i="1"/>
  <c r="J20" i="1"/>
  <c r="J19" i="1"/>
  <c r="J18" i="1"/>
  <c r="J14" i="1"/>
  <c r="J52" i="1" l="1"/>
  <c r="J46" i="1"/>
  <c r="I53" i="1"/>
  <c r="I48" i="1"/>
  <c r="I40" i="1"/>
  <c r="I34" i="1"/>
  <c r="I26" i="1"/>
  <c r="I45" i="1" l="1"/>
  <c r="I55" i="1" s="1"/>
  <c r="H53" i="1" l="1"/>
  <c r="H48" i="1"/>
  <c r="H45" i="1"/>
  <c r="H40" i="1"/>
  <c r="H34" i="1"/>
  <c r="H26" i="1"/>
  <c r="C48" i="1"/>
  <c r="F40" i="1"/>
  <c r="E40" i="1"/>
  <c r="D40" i="1"/>
  <c r="C40" i="1"/>
  <c r="F26" i="1"/>
  <c r="E26" i="1"/>
  <c r="D26" i="1"/>
  <c r="C26" i="1"/>
  <c r="C21" i="1"/>
  <c r="G44" i="1" l="1"/>
  <c r="J44" i="1" s="1"/>
  <c r="G38" i="1" l="1"/>
  <c r="G47" i="1"/>
  <c r="J47" i="1" s="1"/>
  <c r="G23" i="1"/>
  <c r="G12" i="1"/>
  <c r="J12" i="1" l="1"/>
  <c r="J21" i="1" s="1"/>
  <c r="G21" i="1"/>
  <c r="G26" i="1"/>
  <c r="J26" i="1" s="1"/>
  <c r="J23" i="1"/>
  <c r="G40" i="1"/>
  <c r="J40" i="1" s="1"/>
  <c r="J38" i="1"/>
  <c r="H55" i="1"/>
  <c r="E48" i="1"/>
  <c r="G48" i="1" l="1"/>
  <c r="D48" i="1"/>
  <c r="F48" i="1"/>
  <c r="J48" i="1" l="1"/>
  <c r="D53" i="1"/>
  <c r="E53" i="1"/>
  <c r="F53" i="1"/>
  <c r="G53" i="1"/>
  <c r="C53" i="1"/>
  <c r="D45" i="1"/>
  <c r="E45" i="1"/>
  <c r="F45" i="1"/>
  <c r="G45" i="1"/>
  <c r="C45" i="1"/>
  <c r="D34" i="1"/>
  <c r="E34" i="1"/>
  <c r="F34" i="1"/>
  <c r="G34" i="1"/>
  <c r="C34" i="1"/>
  <c r="D55" i="1" l="1"/>
  <c r="J53" i="1"/>
  <c r="E55" i="1"/>
  <c r="J45" i="1"/>
  <c r="J34" i="1"/>
  <c r="C55" i="1"/>
  <c r="G55" i="1"/>
  <c r="F55" i="1"/>
  <c r="J55" i="1" l="1"/>
</calcChain>
</file>

<file path=xl/sharedStrings.xml><?xml version="1.0" encoding="utf-8"?>
<sst xmlns="http://schemas.openxmlformats.org/spreadsheetml/2006/main" count="86" uniqueCount="80">
  <si>
    <t>Перелік завдань і заходів Програми</t>
  </si>
  <si>
    <t>Назва напряму діяльності (пріоритетні завдання)</t>
  </si>
  <si>
    <t>Перелік заходів програми</t>
  </si>
  <si>
    <t>За роками:</t>
  </si>
  <si>
    <t>Усього</t>
  </si>
  <si>
    <t>Очікувані результати</t>
  </si>
  <si>
    <t>Розділ 1. Заходи державної політики з питань молоді</t>
  </si>
  <si>
    <t>Усього за розділом 1</t>
  </si>
  <si>
    <t>У межах коштів, передбачених відповідною субвенцією</t>
  </si>
  <si>
    <t>Розділ 2. Заходи державної політики з питань сім'ї</t>
  </si>
  <si>
    <t>Усього за розділом 2</t>
  </si>
  <si>
    <t>Усього за розділом 3</t>
  </si>
  <si>
    <t>Розділ 4. Заходи для дітей</t>
  </si>
  <si>
    <t>Усього за розділом 4</t>
  </si>
  <si>
    <t xml:space="preserve">Розділ 5. Інші видатки
</t>
  </si>
  <si>
    <t>Усього за розділом 5</t>
  </si>
  <si>
    <t>Усього за розділом 6</t>
  </si>
  <si>
    <t>Усього за розділом 7</t>
  </si>
  <si>
    <t>Підтримка молоді, дітей та сімей</t>
  </si>
  <si>
    <t>РАЗОМ                                                                      ЗА ПРОГРАМОЮ:</t>
  </si>
  <si>
    <t>Забезпечення змістовного дозвілля молоді</t>
  </si>
  <si>
    <t>Продовження додатка 2</t>
  </si>
  <si>
    <t>Нагородження обдарованої молоді відзнакою Криворізького міського голови</t>
  </si>
  <si>
    <t>1.2. Підтримка обдарованої молоді</t>
  </si>
  <si>
    <t xml:space="preserve">2.2. Надання комплексної допомоги особам, які постраждали від насильства в сім’ї
</t>
  </si>
  <si>
    <t>4.3. Підтримка обдарованих дітей</t>
  </si>
  <si>
    <r>
      <t>4.1. Створення умов для забезпечення прав дітей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 оздоровлення та відпочинок, у тому числі тих, які виховуються в сім’ях, що не спроможні або не бажають виконувати виховні функції</t>
    </r>
  </si>
  <si>
    <t xml:space="preserve">Реалізація політики щодо забезпечення рівних прав та можливостей жінок і  чоловіків, соціального та правового захисту жінок у місті
</t>
  </si>
  <si>
    <t>формування в активної молоді міста відповідальної громадської позиції</t>
  </si>
  <si>
    <t>Відзначення обдарованої молоді</t>
  </si>
  <si>
    <t>Відзначення талановитої та обдарованої молоді</t>
  </si>
  <si>
    <t xml:space="preserve">3.1.Проведення міських заходів з питань гендерної рівності, попередження торгівлі людьми 
</t>
  </si>
  <si>
    <t>Зменшення кількості випадків насильства в сім'ях</t>
  </si>
  <si>
    <t xml:space="preserve">Здійснення заходів, спрямованих на збільшення кількості дітей, забезпечених відпочинком і оздоровленням
</t>
  </si>
  <si>
    <t>Підтримка дітей пільгових категорій</t>
  </si>
  <si>
    <t>Розділ 3. Заходи, спрямовані на поліпшення становища жінок у місті</t>
  </si>
  <si>
    <t>2.1. Забезпечення сприятливих умов для всебічного розвитку сім'ї та її членів, найповнішої реалізації сім'єю своїх функцій і поліпшення її життєвого рівня, підвищення ролі сім'ї як основи суспільства</t>
  </si>
  <si>
    <t>4.1.1. Організація перевезення дітей у дитячі заклади оздоровлення та відпочинку</t>
  </si>
  <si>
    <t>4.2. Підтримка дітей пільгових категорій</t>
  </si>
  <si>
    <t>Відзначення обдарованих дітей</t>
  </si>
  <si>
    <t>Нагородження обдарованих дітей відзнакою Криворізького міського голови</t>
  </si>
  <si>
    <t>Проведення заходів  виконавчими комітетами  районних у місті рад</t>
  </si>
  <si>
    <t>3.2. Участь жінок міста в міжнародних, всеукраїнських, обласних, міських заходах, акціях, конкурсах (Міжнародний жіночий день,  День матері)</t>
  </si>
  <si>
    <t>Інформування про заходи  в житті міста, що відбуваються за підтримки департаменту у справах сім’ї, молоді та спорту виконкому Криворізької міської ради</t>
  </si>
  <si>
    <t>1.1.2.Сприяння діяльності органів  студентського самоврядування (за рахунок коштів обласного бюджету)</t>
  </si>
  <si>
    <t>Висвітлення діяльності департаменту у справах сім’ї, молоді та спорту виконкому Криворізької міської ради  в засобах масової інформації  та інші видатки</t>
  </si>
  <si>
    <t xml:space="preserve">Сприяння  в  наданні   фінансово-кредитної підтримки молодим сім'ям та одиноким молодим громадянам на будівництво (реконструкцію) житла у м.Кривому Розі
</t>
  </si>
  <si>
    <t xml:space="preserve">Керуюча справами виконкому                                          </t>
  </si>
  <si>
    <t>2.2.1.Утримання Комунального закладу «Кризовий центр для жінок, постраждалих від насильства в сім’ї, «З надією в майбутнє» Криворізької міської ради»</t>
  </si>
  <si>
    <t>Орієнтовні обсяги видатків, тис. грн</t>
  </si>
  <si>
    <t xml:space="preserve">1.1. Створення сприятливих   умов для інтелектуального самовдосконалення та підтримка творчих ініціатив молоді, талановитої й обдарованої молоді, молодіжних громадських організацій, органів студентського самоврядування; формування в молоді почуття патріотизму й духовності, любові до свого народу, його історії, культурних та  історичних цінностей 
</t>
  </si>
  <si>
    <t>Підтримка талановитої та обдарованої молоді, забезпечення змістовного дозвілля молоді; підвищення рівня національної свідомості молоді, сформовані в молоді  почуття патріотизму й духовності</t>
  </si>
  <si>
    <t>1.1.3. Фінансування проєктів-переможців конкурсу місцевого розвитку «Громадський бюджет» у відповідних роках</t>
  </si>
  <si>
    <t>Проведення заходів  виконавчими комітетами  районних у місті ради</t>
  </si>
  <si>
    <t>0,0</t>
  </si>
  <si>
    <t>1.3. Підтримка відмінників навчання закладів вищої освіти  I-IV рівнів акредитації,  учнів закладів професійної (професійно-технічної) освіти  та молодих науковців віком до 35 років</t>
  </si>
  <si>
    <t>Реалізація заходів  у межах міського конкурсу проєктів місцевого розвитку «Громадський бюджет»</t>
  </si>
  <si>
    <t>Розділ 8. Надання субвенції з бюджету Криворізької міської територіальної громади бюджетам районів у місті Кривий Ріг на виконання доручень виборців депутатами обласної ради за рахунок відповідної субвенції з обласного бюджету</t>
  </si>
  <si>
    <t>1.4. Надання субвенції з бюджету Криворізької міської територіальної громади бюджетам районів у місті на фінансування проєктів-переможців конкурсу місцевого розвитку «Громадський бюджет»</t>
  </si>
  <si>
    <t>Підтримка осіб, які постраждали від насильства в сім’ї</t>
  </si>
  <si>
    <t>2.2.2.Поліпшення матеріально-тех-нічної бази  Комунального закладу «Кризовий центр для жінок, постраждалих від насильства в сім’ї, «З надією в майбутнє» Криворізької міської ради»</t>
  </si>
  <si>
    <t>до рішення виконкому міської ради</t>
  </si>
  <si>
    <t>5</t>
  </si>
  <si>
    <t xml:space="preserve"> Додаток 2</t>
  </si>
  <si>
    <t>Програма реалізації державної та місцевої політики поліпшення                                                                                                            
  становища дітей, молоді, жінок і сім’ї у м. Кривому Розі на 2017–2023 роки</t>
  </si>
  <si>
    <t xml:space="preserve">                     Олена ШОВГЕЛЯ</t>
  </si>
  <si>
    <t xml:space="preserve">Проведення для сімей різних категорій міських акцій та їх участь у міжнародних, всеукраїнських, обласних акціях, конкурсах, фестивалях, виставках, форумах і заходах, спрямованих на відзначення та підтримку сімей </t>
  </si>
  <si>
    <t xml:space="preserve">Соціальна підтримка дітей пільгових категорій </t>
  </si>
  <si>
    <t xml:space="preserve">Утримання Криворізького міського центру соціальних служб, у тому числі:                                              </t>
  </si>
  <si>
    <t xml:space="preserve">Розділ 6. Утримання центрів соціальних служб </t>
  </si>
  <si>
    <t>Популяризація сімейних цінностей; підтримка тала-новитих творчих сімей; соціальна підтримка дітей із сімей пільгових категорій</t>
  </si>
  <si>
    <t xml:space="preserve">Забезпечення надання соціальних послуг дітям, молоді та сім'ям, які опинилися в складних життєвих обставинах і потре-бують сторонньої допомоги; соціальне інспектування та соціальний супровід сімей, дітей і молоді, які перебувають у складних життєвих обставинах, прийомних сімей та дитячих будинків сімейного типу; підбір кандидатів у опікуни, піклуваль-ники,  прийомні  батьки, батьки-вихователі та їх навчання з метою підвищення їх виховного потен-ціалу
</t>
  </si>
  <si>
    <t>Призначення іменних стипендій       ім.Г.І.Гутовського, О.М.Поля, В.Ф.Бизова, В.М.Гурова</t>
  </si>
  <si>
    <t>Залучення жінок до громадської діяль-ності</t>
  </si>
  <si>
    <t xml:space="preserve">4.1.2. Виділення путівок дітям з інвалідністю в заклади оздоровлення та відпочинку
</t>
  </si>
  <si>
    <t>Підтримка молодих сімей і молоді, збільшення кількості молодих сімей та молоді, забезпече-них житлом</t>
  </si>
  <si>
    <t>1.1.1. Проведення та участь молоді міста в міжнародних, всеукраїнських обласних, міських форумах, семінарах, акціях, конференціях, конкурсах, змаганнях, «круглих столах», нарадах та інших заходах; сприяння діяльності органів  студентського самоврядуван- ня, громадських організацій, підготовка молодіжних лідерів місцевого самоврядування; організація заходів з національно-патріотичного виховання молоді (за рахунок коштів бюджету Криворізької міської територіальної громади).</t>
  </si>
  <si>
    <t>Проведення міських акцій, заходів для дітей з інвалідністю, дітей, батьки яких загинули в зоні проведення анти-терористичної операції на сході України та операції об'єднаних сил у Донецькій, Луганських областях,  унаслідок військової агресії Російської Федерації проти України, дітей з багатодітних сімей та сімей, що опинилися в складних життєвих обставинах</t>
  </si>
  <si>
    <t xml:space="preserve">Розділ 7. Надання та обслуговування  пільгового довгострокового кредиту на придбання житла </t>
  </si>
  <si>
    <t>23.11.2022 №1004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</si>
</sst>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6" fillId="0" borderId="4" xfId="0" applyNumberFormat="1" applyFont="1" applyBorder="1" applyAlignment="1">
      <alignment horizontal="center" vertical="top" wrapText="1"/>
    </xf>
    <xf numFmtId="164" fontId="6" fillId="0" borderId="3" xfId="0" applyNumberFormat="1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164" fontId="6" fillId="0" borderId="3" xfId="0" applyNumberFormat="1" applyFont="1" applyBorder="1" applyAlignment="1">
      <alignment horizontal="center" vertical="top" wrapText="1"/>
    </xf>
    <xf numFmtId="164" fontId="6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justify" vertical="top"/>
    </xf>
    <xf numFmtId="0" fontId="0" fillId="0" borderId="1" xfId="0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/>
    </xf>
    <xf numFmtId="0" fontId="5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7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justify" vertical="top"/>
    </xf>
    <xf numFmtId="0" fontId="6" fillId="0" borderId="1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justify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64" fontId="2" fillId="0" borderId="1" xfId="0" applyNumberFormat="1" applyFont="1" applyBorder="1"/>
    <xf numFmtId="0" fontId="2" fillId="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justify"/>
    </xf>
    <xf numFmtId="0" fontId="6" fillId="0" borderId="0" xfId="0" applyFont="1" applyBorder="1" applyAlignment="1">
      <alignment horizontal="justify"/>
    </xf>
    <xf numFmtId="164" fontId="2" fillId="0" borderId="0" xfId="0" applyNumberFormat="1" applyFont="1" applyBorder="1"/>
    <xf numFmtId="0" fontId="5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5" fillId="0" borderId="1" xfId="0" applyFont="1" applyBorder="1" applyAlignment="1">
      <alignment horizontal="justify" vertical="top"/>
    </xf>
    <xf numFmtId="0" fontId="10" fillId="0" borderId="0" xfId="0" applyFont="1"/>
    <xf numFmtId="0" fontId="11" fillId="0" borderId="0" xfId="0" applyFont="1"/>
    <xf numFmtId="164" fontId="0" fillId="0" borderId="0" xfId="0" applyNumberFormat="1"/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6" fillId="0" borderId="11" xfId="0" applyFont="1" applyBorder="1" applyAlignment="1">
      <alignment horizontal="justify" vertical="top" wrapText="1"/>
    </xf>
    <xf numFmtId="49" fontId="6" fillId="0" borderId="11" xfId="0" applyNumberFormat="1" applyFont="1" applyBorder="1" applyAlignment="1">
      <alignment horizontal="center" vertical="top"/>
    </xf>
    <xf numFmtId="164" fontId="6" fillId="0" borderId="11" xfId="0" applyNumberFormat="1" applyFont="1" applyBorder="1" applyAlignment="1">
      <alignment horizontal="center" vertical="top"/>
    </xf>
    <xf numFmtId="164" fontId="6" fillId="0" borderId="5" xfId="0" applyNumberFormat="1" applyFont="1" applyBorder="1" applyAlignment="1">
      <alignment horizontal="center" vertical="top"/>
    </xf>
    <xf numFmtId="164" fontId="6" fillId="0" borderId="3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horizontal="center" vertical="top"/>
    </xf>
    <xf numFmtId="164" fontId="6" fillId="0" borderId="11" xfId="0" applyNumberFormat="1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center" vertical="top"/>
    </xf>
    <xf numFmtId="0" fontId="6" fillId="0" borderId="8" xfId="0" applyFont="1" applyBorder="1" applyAlignment="1">
      <alignment vertical="top" wrapText="1"/>
    </xf>
    <xf numFmtId="164" fontId="6" fillId="0" borderId="13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justify" vertical="top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164" fontId="6" fillId="0" borderId="9" xfId="0" applyNumberFormat="1" applyFont="1" applyBorder="1" applyAlignment="1">
      <alignment horizontal="center" vertical="top"/>
    </xf>
    <xf numFmtId="164" fontId="6" fillId="0" borderId="8" xfId="0" applyNumberFormat="1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center" vertical="top" wrapText="1"/>
    </xf>
    <xf numFmtId="164" fontId="6" fillId="0" borderId="0" xfId="0" applyNumberFormat="1" applyFont="1" applyBorder="1" applyAlignment="1">
      <alignment horizontal="right" vertical="top" wrapText="1"/>
    </xf>
    <xf numFmtId="164" fontId="6" fillId="0" borderId="0" xfId="0" applyNumberFormat="1" applyFont="1" applyBorder="1" applyAlignment="1">
      <alignment horizontal="center" vertical="top"/>
    </xf>
    <xf numFmtId="49" fontId="6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justify" vertical="top" wrapText="1"/>
    </xf>
    <xf numFmtId="164" fontId="4" fillId="0" borderId="0" xfId="0" applyNumberFormat="1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4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12" fillId="0" borderId="7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164" fontId="6" fillId="0" borderId="2" xfId="0" applyNumberFormat="1" applyFont="1" applyBorder="1" applyAlignment="1">
      <alignment horizontal="center" vertical="top" wrapText="1"/>
    </xf>
    <xf numFmtId="164" fontId="6" fillId="0" borderId="6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6" fillId="0" borderId="3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 wrapText="1"/>
    </xf>
    <xf numFmtId="0" fontId="0" fillId="0" borderId="8" xfId="0" applyBorder="1"/>
    <xf numFmtId="0" fontId="0" fillId="0" borderId="5" xfId="0" applyBorder="1"/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view="pageBreakPreview" zoomScale="95" zoomScaleSheetLayoutView="95" workbookViewId="0">
      <selection activeCell="H3" sqref="H3:K3"/>
    </sheetView>
  </sheetViews>
  <sheetFormatPr defaultRowHeight="15" x14ac:dyDescent="0.25"/>
  <cols>
    <col min="1" max="1" width="34.7109375" customWidth="1"/>
    <col min="2" max="2" width="31.28515625" customWidth="1"/>
    <col min="4" max="4" width="9.85546875" customWidth="1"/>
    <col min="5" max="5" width="9.5703125" customWidth="1"/>
    <col min="6" max="6" width="8.85546875" customWidth="1"/>
    <col min="7" max="7" width="9.42578125" customWidth="1"/>
    <col min="8" max="8" width="8.85546875" customWidth="1"/>
    <col min="9" max="9" width="9.28515625" customWidth="1"/>
    <col min="10" max="10" width="10.28515625" customWidth="1"/>
    <col min="11" max="11" width="16.85546875" customWidth="1"/>
  </cols>
  <sheetData>
    <row r="1" spans="1:15" ht="17.25" customHeight="1" x14ac:dyDescent="0.25">
      <c r="H1" s="87" t="s">
        <v>63</v>
      </c>
      <c r="I1" s="87"/>
      <c r="J1" s="87"/>
      <c r="K1" s="87"/>
    </row>
    <row r="2" spans="1:15" ht="19.5" customHeight="1" x14ac:dyDescent="0.25">
      <c r="H2" s="87" t="s">
        <v>61</v>
      </c>
      <c r="I2" s="87"/>
      <c r="J2" s="87"/>
      <c r="K2" s="87"/>
    </row>
    <row r="3" spans="1:15" ht="19.5" customHeight="1" x14ac:dyDescent="0.25">
      <c r="H3" s="111" t="s">
        <v>79</v>
      </c>
      <c r="I3" s="111"/>
      <c r="J3" s="111"/>
      <c r="K3" s="111"/>
    </row>
    <row r="4" spans="1:15" ht="81" customHeight="1" x14ac:dyDescent="0.35">
      <c r="A4" s="108" t="s">
        <v>64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5" ht="45.75" customHeight="1" x14ac:dyDescent="0.25">
      <c r="A5" s="110" t="s">
        <v>0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</row>
    <row r="6" spans="1:15" ht="26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5" x14ac:dyDescent="0.25">
      <c r="A7" s="89" t="s">
        <v>1</v>
      </c>
      <c r="B7" s="89" t="s">
        <v>2</v>
      </c>
      <c r="C7" s="96" t="s">
        <v>49</v>
      </c>
      <c r="D7" s="96"/>
      <c r="E7" s="96"/>
      <c r="F7" s="96"/>
      <c r="G7" s="96"/>
      <c r="H7" s="96"/>
      <c r="I7" s="96"/>
      <c r="J7" s="96"/>
      <c r="K7" s="89" t="s">
        <v>5</v>
      </c>
    </row>
    <row r="8" spans="1:15" x14ac:dyDescent="0.25">
      <c r="A8" s="89"/>
      <c r="B8" s="89"/>
      <c r="C8" s="96" t="s">
        <v>3</v>
      </c>
      <c r="D8" s="96"/>
      <c r="E8" s="96"/>
      <c r="F8" s="96"/>
      <c r="G8" s="96"/>
      <c r="H8" s="96"/>
      <c r="I8" s="96"/>
      <c r="J8" s="96" t="s">
        <v>4</v>
      </c>
      <c r="K8" s="89"/>
    </row>
    <row r="9" spans="1:15" ht="24" customHeight="1" x14ac:dyDescent="0.25">
      <c r="A9" s="89"/>
      <c r="B9" s="89"/>
      <c r="C9" s="36">
        <v>2017</v>
      </c>
      <c r="D9" s="36">
        <v>2018</v>
      </c>
      <c r="E9" s="36">
        <v>2019</v>
      </c>
      <c r="F9" s="36">
        <v>2020</v>
      </c>
      <c r="G9" s="32">
        <v>2021</v>
      </c>
      <c r="H9" s="32">
        <v>2022</v>
      </c>
      <c r="I9" s="32">
        <v>2023</v>
      </c>
      <c r="J9" s="96"/>
      <c r="K9" s="89"/>
    </row>
    <row r="10" spans="1:15" ht="18" customHeight="1" x14ac:dyDescent="0.25">
      <c r="A10" s="33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3">
        <v>9</v>
      </c>
      <c r="J10" s="33">
        <v>10</v>
      </c>
      <c r="K10" s="33">
        <v>11</v>
      </c>
    </row>
    <row r="11" spans="1:15" ht="34.5" customHeight="1" x14ac:dyDescent="0.25">
      <c r="A11" s="22" t="s">
        <v>6</v>
      </c>
      <c r="B11" s="44"/>
      <c r="C11" s="12"/>
      <c r="D11" s="12"/>
      <c r="E11" s="12"/>
      <c r="F11" s="12"/>
      <c r="G11" s="12"/>
      <c r="H11" s="12"/>
      <c r="I11" s="12"/>
      <c r="J11" s="12"/>
      <c r="K11" s="12"/>
    </row>
    <row r="12" spans="1:15" ht="191.25" customHeight="1" x14ac:dyDescent="0.25">
      <c r="A12" s="94" t="s">
        <v>50</v>
      </c>
      <c r="B12" s="86" t="s">
        <v>76</v>
      </c>
      <c r="C12" s="42">
        <v>79.3</v>
      </c>
      <c r="D12" s="23">
        <v>84.9</v>
      </c>
      <c r="E12" s="3">
        <v>128.6</v>
      </c>
      <c r="F12" s="3">
        <v>135.69999999999999</v>
      </c>
      <c r="G12" s="60">
        <f>213</f>
        <v>213</v>
      </c>
      <c r="H12" s="23">
        <v>146.30000000000001</v>
      </c>
      <c r="I12" s="23">
        <v>36.799999999999997</v>
      </c>
      <c r="J12" s="8">
        <f>SUM(C12:I12)</f>
        <v>824.59999999999991</v>
      </c>
      <c r="K12" s="94" t="s">
        <v>51</v>
      </c>
    </row>
    <row r="13" spans="1:15" ht="41.25" customHeight="1" x14ac:dyDescent="0.25">
      <c r="A13" s="106"/>
      <c r="B13" s="61" t="s">
        <v>44</v>
      </c>
      <c r="C13" s="43"/>
      <c r="D13" s="24"/>
      <c r="E13" s="97" t="s">
        <v>8</v>
      </c>
      <c r="F13" s="97"/>
      <c r="G13" s="97"/>
      <c r="H13" s="97"/>
      <c r="I13" s="97"/>
      <c r="J13" s="97"/>
      <c r="K13" s="105"/>
    </row>
    <row r="14" spans="1:15" ht="61.5" customHeight="1" x14ac:dyDescent="0.25">
      <c r="A14" s="107"/>
      <c r="B14" s="70" t="s">
        <v>52</v>
      </c>
      <c r="C14" s="9">
        <v>0</v>
      </c>
      <c r="D14" s="5">
        <v>0</v>
      </c>
      <c r="E14" s="5">
        <v>0</v>
      </c>
      <c r="F14" s="35">
        <v>195</v>
      </c>
      <c r="G14" s="5">
        <v>345.9</v>
      </c>
      <c r="H14" s="5">
        <v>179</v>
      </c>
      <c r="I14" s="5">
        <v>0</v>
      </c>
      <c r="J14" s="8">
        <f>SUM(C14:I14)</f>
        <v>719.9</v>
      </c>
      <c r="K14" s="95"/>
      <c r="O14" s="48"/>
    </row>
    <row r="15" spans="1:15" ht="18.75" customHeight="1" x14ac:dyDescent="0.25">
      <c r="A15" s="72"/>
      <c r="B15" s="73"/>
      <c r="C15" s="74"/>
      <c r="D15" s="74"/>
      <c r="E15" s="77">
        <v>2</v>
      </c>
      <c r="F15" s="75"/>
      <c r="G15" s="74"/>
      <c r="H15" s="74"/>
      <c r="I15" s="74"/>
      <c r="J15" s="76"/>
      <c r="K15" s="73"/>
      <c r="O15" s="48"/>
    </row>
    <row r="16" spans="1:15" ht="27" customHeight="1" x14ac:dyDescent="0.25">
      <c r="A16" s="88" t="s">
        <v>21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O16" s="48"/>
    </row>
    <row r="17" spans="1:15" ht="22.5" customHeight="1" x14ac:dyDescent="0.25">
      <c r="A17" s="33">
        <v>1</v>
      </c>
      <c r="B17" s="33">
        <v>2</v>
      </c>
      <c r="C17" s="33">
        <v>3</v>
      </c>
      <c r="D17" s="33">
        <v>4</v>
      </c>
      <c r="E17" s="33">
        <v>5</v>
      </c>
      <c r="F17" s="33">
        <v>6</v>
      </c>
      <c r="G17" s="33">
        <v>7</v>
      </c>
      <c r="H17" s="33">
        <v>8</v>
      </c>
      <c r="I17" s="33">
        <v>9</v>
      </c>
      <c r="J17" s="33">
        <v>10</v>
      </c>
      <c r="K17" s="33">
        <v>11</v>
      </c>
      <c r="O17" s="48"/>
    </row>
    <row r="18" spans="1:15" ht="41.25" customHeight="1" x14ac:dyDescent="0.25">
      <c r="A18" s="26" t="s">
        <v>23</v>
      </c>
      <c r="B18" s="37" t="s">
        <v>22</v>
      </c>
      <c r="C18" s="3">
        <v>49.5</v>
      </c>
      <c r="D18" s="3">
        <v>51.4</v>
      </c>
      <c r="E18" s="3">
        <v>52.1</v>
      </c>
      <c r="F18" s="3">
        <v>106.9</v>
      </c>
      <c r="G18" s="3">
        <v>84.3</v>
      </c>
      <c r="H18" s="3">
        <v>84.9</v>
      </c>
      <c r="I18" s="66">
        <v>90</v>
      </c>
      <c r="J18" s="8">
        <f>SUM(C18:I18)</f>
        <v>519.1</v>
      </c>
      <c r="K18" s="37" t="s">
        <v>29</v>
      </c>
    </row>
    <row r="19" spans="1:15" ht="66.75" customHeight="1" x14ac:dyDescent="0.25">
      <c r="A19" s="65" t="s">
        <v>55</v>
      </c>
      <c r="B19" s="50" t="s">
        <v>72</v>
      </c>
      <c r="C19" s="6">
        <v>319</v>
      </c>
      <c r="D19" s="6">
        <v>390.5</v>
      </c>
      <c r="E19" s="6">
        <v>390.5</v>
      </c>
      <c r="F19" s="6">
        <v>390.5</v>
      </c>
      <c r="G19" s="6">
        <v>390.5</v>
      </c>
      <c r="H19" s="6">
        <v>656.5</v>
      </c>
      <c r="I19" s="6">
        <v>645</v>
      </c>
      <c r="J19" s="69">
        <f>SUM(C19:I19)</f>
        <v>3182.5</v>
      </c>
      <c r="K19" s="49" t="s">
        <v>30</v>
      </c>
    </row>
    <row r="20" spans="1:15" ht="78.75" customHeight="1" x14ac:dyDescent="0.25">
      <c r="A20" s="37" t="s">
        <v>58</v>
      </c>
      <c r="B20" s="37" t="s">
        <v>41</v>
      </c>
      <c r="C20" s="5">
        <v>0</v>
      </c>
      <c r="D20" s="5">
        <v>0</v>
      </c>
      <c r="E20" s="5">
        <v>0</v>
      </c>
      <c r="F20" s="5">
        <v>545.70000000000005</v>
      </c>
      <c r="G20" s="5">
        <v>595.9</v>
      </c>
      <c r="H20" s="5">
        <v>1492.9</v>
      </c>
      <c r="I20" s="5">
        <v>0</v>
      </c>
      <c r="J20" s="8">
        <f>SUM(C20:I20)</f>
        <v>2634.5</v>
      </c>
      <c r="K20" s="37" t="s">
        <v>20</v>
      </c>
    </row>
    <row r="21" spans="1:15" ht="29.25" customHeight="1" x14ac:dyDescent="0.25">
      <c r="A21" s="16" t="s">
        <v>7</v>
      </c>
      <c r="B21" s="16"/>
      <c r="C21" s="13">
        <f>C12+C13+C14+C18+C19+C20</f>
        <v>447.8</v>
      </c>
      <c r="D21" s="13">
        <f t="shared" ref="D21:J21" si="0">D12+D13+D14+D18+D19+D20</f>
        <v>526.79999999999995</v>
      </c>
      <c r="E21" s="13">
        <f>E12+E14+E18+E19+E20</f>
        <v>571.20000000000005</v>
      </c>
      <c r="F21" s="13">
        <f t="shared" si="0"/>
        <v>1373.8000000000002</v>
      </c>
      <c r="G21" s="13">
        <f t="shared" si="0"/>
        <v>1629.6</v>
      </c>
      <c r="H21" s="13">
        <f t="shared" si="0"/>
        <v>2559.6000000000004</v>
      </c>
      <c r="I21" s="13">
        <f t="shared" si="0"/>
        <v>771.8</v>
      </c>
      <c r="J21" s="13">
        <f t="shared" si="0"/>
        <v>7880.6</v>
      </c>
      <c r="K21" s="16"/>
      <c r="N21" s="48"/>
    </row>
    <row r="22" spans="1:15" ht="30.75" customHeight="1" x14ac:dyDescent="0.25">
      <c r="A22" s="16" t="s">
        <v>9</v>
      </c>
      <c r="B22" s="15"/>
      <c r="C22" s="4"/>
      <c r="D22" s="4"/>
      <c r="E22" s="4"/>
      <c r="F22" s="4"/>
      <c r="G22" s="3"/>
      <c r="H22" s="3"/>
      <c r="I22" s="3"/>
      <c r="J22" s="3"/>
      <c r="K22" s="15"/>
    </row>
    <row r="23" spans="1:15" ht="114.75" customHeight="1" x14ac:dyDescent="0.25">
      <c r="A23" s="37" t="s">
        <v>36</v>
      </c>
      <c r="B23" s="27" t="s">
        <v>66</v>
      </c>
      <c r="C23" s="6">
        <v>103.5</v>
      </c>
      <c r="D23" s="6">
        <v>110.5</v>
      </c>
      <c r="E23" s="6">
        <v>143.5</v>
      </c>
      <c r="F23" s="6">
        <v>13630.9</v>
      </c>
      <c r="G23" s="57">
        <f>13631.4</f>
        <v>13631.4</v>
      </c>
      <c r="H23" s="5">
        <v>13691.9</v>
      </c>
      <c r="I23" s="5">
        <v>10906</v>
      </c>
      <c r="J23" s="8">
        <f>SUM(C23:I23)</f>
        <v>52217.7</v>
      </c>
      <c r="K23" s="37" t="s">
        <v>70</v>
      </c>
    </row>
    <row r="24" spans="1:15" ht="74.25" customHeight="1" x14ac:dyDescent="0.25">
      <c r="A24" s="94" t="s">
        <v>24</v>
      </c>
      <c r="B24" s="64" t="s">
        <v>48</v>
      </c>
      <c r="C24" s="5">
        <v>0</v>
      </c>
      <c r="D24" s="5">
        <v>1319.5</v>
      </c>
      <c r="E24" s="5">
        <v>1461</v>
      </c>
      <c r="F24" s="5">
        <v>1580.7</v>
      </c>
      <c r="G24" s="57">
        <v>2008.2</v>
      </c>
      <c r="H24" s="5">
        <v>2460.9</v>
      </c>
      <c r="I24" s="5">
        <v>2927.7</v>
      </c>
      <c r="J24" s="8">
        <f>SUM(C24:I24)</f>
        <v>11758</v>
      </c>
      <c r="K24" s="94" t="s">
        <v>59</v>
      </c>
    </row>
    <row r="25" spans="1:15" ht="80.25" customHeight="1" x14ac:dyDescent="0.25">
      <c r="A25" s="95"/>
      <c r="B25" s="64" t="s">
        <v>60</v>
      </c>
      <c r="C25" s="5">
        <v>0</v>
      </c>
      <c r="D25" s="90">
        <v>0</v>
      </c>
      <c r="E25" s="91"/>
      <c r="F25" s="91"/>
      <c r="G25" s="92" t="s">
        <v>8</v>
      </c>
      <c r="H25" s="93"/>
      <c r="I25" s="93"/>
      <c r="J25" s="93"/>
      <c r="K25" s="95"/>
    </row>
    <row r="26" spans="1:15" ht="26.25" customHeight="1" x14ac:dyDescent="0.25">
      <c r="A26" s="16" t="s">
        <v>10</v>
      </c>
      <c r="B26" s="17"/>
      <c r="C26" s="14">
        <f>C23+C24+C25</f>
        <v>103.5</v>
      </c>
      <c r="D26" s="14">
        <f t="shared" ref="D26:I26" si="1">D23+D24</f>
        <v>1430</v>
      </c>
      <c r="E26" s="14">
        <f t="shared" si="1"/>
        <v>1604.5</v>
      </c>
      <c r="F26" s="14">
        <f t="shared" si="1"/>
        <v>15211.6</v>
      </c>
      <c r="G26" s="14">
        <f t="shared" si="1"/>
        <v>15639.6</v>
      </c>
      <c r="H26" s="14">
        <f t="shared" si="1"/>
        <v>16152.8</v>
      </c>
      <c r="I26" s="14">
        <f t="shared" si="1"/>
        <v>13833.7</v>
      </c>
      <c r="J26" s="14">
        <f>SUM(C26:I26)</f>
        <v>63975.7</v>
      </c>
      <c r="K26" s="11"/>
    </row>
    <row r="27" spans="1:15" ht="1.5" customHeight="1" x14ac:dyDescent="0.25">
      <c r="A27" s="98">
        <v>3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</row>
    <row r="28" spans="1:15" ht="15" customHeight="1" x14ac:dyDescent="0.25">
      <c r="A28" s="71"/>
      <c r="B28" s="71"/>
      <c r="C28" s="71"/>
      <c r="D28" s="71"/>
      <c r="E28" s="71">
        <v>3</v>
      </c>
      <c r="F28" s="71"/>
      <c r="G28" s="71"/>
      <c r="H28" s="71"/>
      <c r="I28" s="71"/>
      <c r="J28" s="71"/>
      <c r="K28" s="71"/>
    </row>
    <row r="29" spans="1:15" ht="21.75" customHeight="1" x14ac:dyDescent="0.25">
      <c r="A29" s="88" t="s">
        <v>21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</row>
    <row r="30" spans="1:15" ht="17.25" customHeight="1" x14ac:dyDescent="0.25">
      <c r="A30" s="33">
        <v>1</v>
      </c>
      <c r="B30" s="33">
        <v>2</v>
      </c>
      <c r="C30" s="33">
        <v>3</v>
      </c>
      <c r="D30" s="33">
        <v>4</v>
      </c>
      <c r="E30" s="33">
        <v>5</v>
      </c>
      <c r="F30" s="33">
        <v>6</v>
      </c>
      <c r="G30" s="33">
        <v>7</v>
      </c>
      <c r="H30" s="33">
        <v>8</v>
      </c>
      <c r="I30" s="33">
        <v>9</v>
      </c>
      <c r="J30" s="33">
        <v>10</v>
      </c>
      <c r="K30" s="33">
        <v>11</v>
      </c>
    </row>
    <row r="31" spans="1:15" ht="28.5" customHeight="1" x14ac:dyDescent="0.25">
      <c r="A31" s="82" t="s">
        <v>35</v>
      </c>
      <c r="B31" s="11"/>
      <c r="C31" s="8"/>
      <c r="D31" s="8"/>
      <c r="E31" s="8"/>
      <c r="F31" s="8"/>
      <c r="G31" s="8"/>
      <c r="H31" s="8"/>
      <c r="I31" s="8"/>
      <c r="J31" s="8"/>
      <c r="K31" s="11"/>
    </row>
    <row r="32" spans="1:15" ht="59.25" customHeight="1" x14ac:dyDescent="0.25">
      <c r="A32" s="84" t="s">
        <v>27</v>
      </c>
      <c r="B32" s="81" t="s">
        <v>31</v>
      </c>
      <c r="C32" s="5">
        <v>4</v>
      </c>
      <c r="D32" s="5">
        <v>4</v>
      </c>
      <c r="E32" s="5">
        <v>10</v>
      </c>
      <c r="F32" s="8">
        <v>10</v>
      </c>
      <c r="G32" s="8">
        <v>10</v>
      </c>
      <c r="H32" s="8">
        <v>10</v>
      </c>
      <c r="I32" s="8">
        <v>10</v>
      </c>
      <c r="J32" s="8">
        <f>SUM(C32:I32)</f>
        <v>58</v>
      </c>
      <c r="K32" s="26" t="s">
        <v>32</v>
      </c>
    </row>
    <row r="33" spans="1:13" ht="71.25" customHeight="1" x14ac:dyDescent="0.25">
      <c r="A33" s="85"/>
      <c r="B33" s="81" t="s">
        <v>42</v>
      </c>
      <c r="C33" s="5">
        <v>16</v>
      </c>
      <c r="D33" s="5">
        <v>17.399999999999999</v>
      </c>
      <c r="E33" s="5">
        <v>69.5</v>
      </c>
      <c r="F33" s="8">
        <v>69.2</v>
      </c>
      <c r="G33" s="8">
        <v>74.5</v>
      </c>
      <c r="H33" s="8">
        <v>74.2</v>
      </c>
      <c r="I33" s="8">
        <v>74.2</v>
      </c>
      <c r="J33" s="8">
        <f>SUM(C33:I33)</f>
        <v>395</v>
      </c>
      <c r="K33" s="34" t="s">
        <v>73</v>
      </c>
    </row>
    <row r="34" spans="1:13" ht="27.75" customHeight="1" x14ac:dyDescent="0.25">
      <c r="A34" s="83" t="s">
        <v>11</v>
      </c>
      <c r="B34" s="17"/>
      <c r="C34" s="14">
        <f t="shared" ref="C34:H34" si="2">SUM(C32:C33)</f>
        <v>20</v>
      </c>
      <c r="D34" s="14">
        <f t="shared" si="2"/>
        <v>21.4</v>
      </c>
      <c r="E34" s="14">
        <f t="shared" si="2"/>
        <v>79.5</v>
      </c>
      <c r="F34" s="14">
        <f t="shared" si="2"/>
        <v>79.2</v>
      </c>
      <c r="G34" s="14">
        <f t="shared" si="2"/>
        <v>84.5</v>
      </c>
      <c r="H34" s="14">
        <f t="shared" si="2"/>
        <v>84.2</v>
      </c>
      <c r="I34" s="14">
        <f>I32+I33</f>
        <v>84.2</v>
      </c>
      <c r="J34" s="14">
        <f>SUM(C34:I34)</f>
        <v>453</v>
      </c>
      <c r="K34" s="11"/>
    </row>
    <row r="35" spans="1:13" ht="27" customHeight="1" x14ac:dyDescent="0.25">
      <c r="A35" s="18" t="s">
        <v>12</v>
      </c>
      <c r="B35" s="28"/>
      <c r="C35" s="10"/>
      <c r="D35" s="10"/>
      <c r="E35" s="10"/>
      <c r="F35" s="8"/>
      <c r="G35" s="8"/>
      <c r="H35" s="8"/>
      <c r="I35" s="8"/>
      <c r="J35" s="8"/>
      <c r="K35" s="11"/>
    </row>
    <row r="36" spans="1:13" ht="97.5" customHeight="1" x14ac:dyDescent="0.25">
      <c r="A36" s="94" t="s">
        <v>26</v>
      </c>
      <c r="B36" s="11" t="s">
        <v>37</v>
      </c>
      <c r="C36" s="5">
        <v>156.4</v>
      </c>
      <c r="D36" s="5">
        <v>155.6</v>
      </c>
      <c r="E36" s="5">
        <v>188</v>
      </c>
      <c r="F36" s="7">
        <v>186.8</v>
      </c>
      <c r="G36" s="8">
        <v>186.8</v>
      </c>
      <c r="H36" s="8">
        <v>198.4</v>
      </c>
      <c r="I36" s="5">
        <v>100</v>
      </c>
      <c r="J36" s="8">
        <f>SUM(C36:I36)</f>
        <v>1172</v>
      </c>
      <c r="K36" s="37" t="s">
        <v>33</v>
      </c>
    </row>
    <row r="37" spans="1:13" ht="42.75" customHeight="1" x14ac:dyDescent="0.25">
      <c r="A37" s="95"/>
      <c r="B37" s="27" t="s">
        <v>74</v>
      </c>
      <c r="C37" s="5">
        <v>70.099999999999994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8">
        <f t="shared" ref="J37:J39" si="3">SUM(C37:I37)</f>
        <v>70.099999999999994</v>
      </c>
      <c r="K37" s="37" t="s">
        <v>34</v>
      </c>
    </row>
    <row r="38" spans="1:13" ht="144.75" customHeight="1" x14ac:dyDescent="0.25">
      <c r="A38" s="21" t="s">
        <v>38</v>
      </c>
      <c r="B38" s="37" t="s">
        <v>77</v>
      </c>
      <c r="C38" s="8">
        <v>4.5999999999999996</v>
      </c>
      <c r="D38" s="8">
        <v>5</v>
      </c>
      <c r="E38" s="8">
        <v>30</v>
      </c>
      <c r="F38" s="8">
        <v>30</v>
      </c>
      <c r="G38" s="60">
        <f>48</f>
        <v>48</v>
      </c>
      <c r="H38" s="8">
        <v>43</v>
      </c>
      <c r="I38" s="8">
        <v>43</v>
      </c>
      <c r="J38" s="8">
        <f t="shared" si="3"/>
        <v>203.6</v>
      </c>
      <c r="K38" s="37" t="s">
        <v>67</v>
      </c>
    </row>
    <row r="39" spans="1:13" ht="41.25" customHeight="1" x14ac:dyDescent="0.25">
      <c r="A39" s="26" t="s">
        <v>25</v>
      </c>
      <c r="B39" s="26" t="s">
        <v>40</v>
      </c>
      <c r="C39" s="8">
        <v>73.5</v>
      </c>
      <c r="D39" s="8">
        <v>78.8</v>
      </c>
      <c r="E39" s="8">
        <v>80.900000000000006</v>
      </c>
      <c r="F39" s="8">
        <v>127.1</v>
      </c>
      <c r="G39" s="8">
        <v>142.19999999999999</v>
      </c>
      <c r="H39" s="8">
        <v>144.69999999999999</v>
      </c>
      <c r="I39" s="8">
        <v>160</v>
      </c>
      <c r="J39" s="8">
        <f t="shared" si="3"/>
        <v>807.2</v>
      </c>
      <c r="K39" s="26" t="s">
        <v>39</v>
      </c>
    </row>
    <row r="40" spans="1:13" ht="21.75" customHeight="1" x14ac:dyDescent="0.25">
      <c r="A40" s="16" t="s">
        <v>13</v>
      </c>
      <c r="B40" s="16"/>
      <c r="C40" s="14">
        <f t="shared" ref="C40:G40" si="4">C36+C37+C38+C39</f>
        <v>304.60000000000002</v>
      </c>
      <c r="D40" s="14">
        <f t="shared" si="4"/>
        <v>239.39999999999998</v>
      </c>
      <c r="E40" s="14">
        <f t="shared" si="4"/>
        <v>298.89999999999998</v>
      </c>
      <c r="F40" s="14">
        <f t="shared" si="4"/>
        <v>343.9</v>
      </c>
      <c r="G40" s="14">
        <f t="shared" si="4"/>
        <v>377</v>
      </c>
      <c r="H40" s="14">
        <f t="shared" ref="H40" si="5">H36+H37+H38+H39</f>
        <v>386.1</v>
      </c>
      <c r="I40" s="14">
        <f>I36+I37+I38+I39</f>
        <v>303</v>
      </c>
      <c r="J40" s="14">
        <f>SUM(C40:I40)</f>
        <v>2252.9</v>
      </c>
      <c r="K40" s="16"/>
      <c r="M40" s="48"/>
    </row>
    <row r="41" spans="1:13" ht="13.5" customHeight="1" x14ac:dyDescent="0.25">
      <c r="A41" s="78"/>
      <c r="B41" s="78"/>
      <c r="C41" s="79"/>
      <c r="D41" s="79"/>
      <c r="E41" s="80">
        <v>4</v>
      </c>
      <c r="F41" s="79"/>
      <c r="G41" s="79"/>
      <c r="H41" s="79"/>
      <c r="I41" s="79"/>
      <c r="J41" s="79"/>
      <c r="K41" s="78"/>
      <c r="M41" s="48"/>
    </row>
    <row r="42" spans="1:13" ht="27" customHeight="1" x14ac:dyDescent="0.25">
      <c r="A42" s="88" t="s">
        <v>21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M42" s="48"/>
    </row>
    <row r="43" spans="1:13" ht="18" customHeight="1" x14ac:dyDescent="0.25">
      <c r="A43" s="33">
        <v>1</v>
      </c>
      <c r="B43" s="33">
        <v>2</v>
      </c>
      <c r="C43" s="33">
        <v>3</v>
      </c>
      <c r="D43" s="33">
        <v>4</v>
      </c>
      <c r="E43" s="33">
        <v>5</v>
      </c>
      <c r="F43" s="33">
        <v>6</v>
      </c>
      <c r="G43" s="33">
        <v>7</v>
      </c>
      <c r="H43" s="33">
        <v>8</v>
      </c>
      <c r="I43" s="33">
        <v>9</v>
      </c>
      <c r="J43" s="33">
        <v>10</v>
      </c>
      <c r="K43" s="33">
        <v>11</v>
      </c>
      <c r="M43" s="48"/>
    </row>
    <row r="44" spans="1:13" ht="140.25" customHeight="1" x14ac:dyDescent="0.25">
      <c r="A44" s="16" t="s">
        <v>14</v>
      </c>
      <c r="B44" s="30" t="s">
        <v>45</v>
      </c>
      <c r="C44" s="8">
        <v>24</v>
      </c>
      <c r="D44" s="8">
        <v>24</v>
      </c>
      <c r="E44" s="8">
        <v>24.5</v>
      </c>
      <c r="F44" s="8">
        <v>25.3</v>
      </c>
      <c r="G44" s="60">
        <f>25.3+5.9+65.4</f>
        <v>96.600000000000009</v>
      </c>
      <c r="H44" s="8">
        <v>26.9</v>
      </c>
      <c r="I44" s="8">
        <v>26.9</v>
      </c>
      <c r="J44" s="8">
        <f t="shared" ref="J44:J53" si="6">C44+D44+E44+F44+G44+H44+I44</f>
        <v>248.20000000000002</v>
      </c>
      <c r="K44" s="30" t="s">
        <v>43</v>
      </c>
    </row>
    <row r="45" spans="1:13" x14ac:dyDescent="0.25">
      <c r="A45" s="16" t="s">
        <v>15</v>
      </c>
      <c r="B45" s="16"/>
      <c r="C45" s="14">
        <f>C44</f>
        <v>24</v>
      </c>
      <c r="D45" s="14">
        <f t="shared" ref="D45:H45" si="7">D44</f>
        <v>24</v>
      </c>
      <c r="E45" s="14">
        <f t="shared" si="7"/>
        <v>24.5</v>
      </c>
      <c r="F45" s="14">
        <f t="shared" si="7"/>
        <v>25.3</v>
      </c>
      <c r="G45" s="14">
        <f t="shared" si="7"/>
        <v>96.600000000000009</v>
      </c>
      <c r="H45" s="14">
        <f t="shared" si="7"/>
        <v>26.9</v>
      </c>
      <c r="I45" s="14">
        <f>I44</f>
        <v>26.9</v>
      </c>
      <c r="J45" s="14">
        <f t="shared" si="6"/>
        <v>248.20000000000002</v>
      </c>
      <c r="K45" s="16"/>
    </row>
    <row r="46" spans="1:13" ht="54.75" customHeight="1" x14ac:dyDescent="0.25">
      <c r="A46" s="51" t="s">
        <v>69</v>
      </c>
      <c r="B46" s="63" t="s">
        <v>68</v>
      </c>
      <c r="C46" s="62">
        <v>6812.3</v>
      </c>
      <c r="D46" s="10">
        <v>8085</v>
      </c>
      <c r="E46" s="10">
        <v>8231</v>
      </c>
      <c r="F46" s="10">
        <v>9345.6</v>
      </c>
      <c r="G46" s="58">
        <v>11321.7</v>
      </c>
      <c r="H46" s="10">
        <v>12443.4</v>
      </c>
      <c r="I46" s="67">
        <v>12750.2</v>
      </c>
      <c r="J46" s="68">
        <f t="shared" si="6"/>
        <v>68989.200000000012</v>
      </c>
      <c r="K46" s="103" t="s">
        <v>71</v>
      </c>
    </row>
    <row r="47" spans="1:13" ht="312" customHeight="1" x14ac:dyDescent="0.25">
      <c r="A47" s="52" t="s">
        <v>56</v>
      </c>
      <c r="B47" s="53" t="s">
        <v>28</v>
      </c>
      <c r="C47" s="54" t="s">
        <v>54</v>
      </c>
      <c r="D47" s="54" t="s">
        <v>54</v>
      </c>
      <c r="E47" s="55">
        <v>141.30000000000001</v>
      </c>
      <c r="F47" s="55">
        <v>360.9</v>
      </c>
      <c r="G47" s="59">
        <f>200</f>
        <v>200</v>
      </c>
      <c r="H47" s="55">
        <v>140.80000000000001</v>
      </c>
      <c r="I47" s="55">
        <v>0</v>
      </c>
      <c r="J47" s="56">
        <f t="shared" si="6"/>
        <v>843</v>
      </c>
      <c r="K47" s="104"/>
    </row>
    <row r="48" spans="1:13" ht="15.75" customHeight="1" x14ac:dyDescent="0.25">
      <c r="A48" s="45" t="s">
        <v>16</v>
      </c>
      <c r="B48" s="16"/>
      <c r="C48" s="14">
        <f>C46</f>
        <v>6812.3</v>
      </c>
      <c r="D48" s="14">
        <f t="shared" ref="D48:H48" si="8">D46</f>
        <v>8085</v>
      </c>
      <c r="E48" s="14">
        <f t="shared" si="8"/>
        <v>8231</v>
      </c>
      <c r="F48" s="14">
        <f t="shared" si="8"/>
        <v>9345.6</v>
      </c>
      <c r="G48" s="14">
        <f t="shared" si="8"/>
        <v>11321.7</v>
      </c>
      <c r="H48" s="14">
        <f t="shared" si="8"/>
        <v>12443.4</v>
      </c>
      <c r="I48" s="14">
        <f>I46+I47</f>
        <v>12750.2</v>
      </c>
      <c r="J48" s="14">
        <f t="shared" si="6"/>
        <v>68989.200000000012</v>
      </c>
      <c r="K48" s="25"/>
    </row>
    <row r="49" spans="1:14" ht="15.75" customHeight="1" x14ac:dyDescent="0.25">
      <c r="A49" s="78"/>
      <c r="B49" s="78"/>
      <c r="C49" s="79"/>
      <c r="D49" s="79"/>
      <c r="E49" s="80" t="s">
        <v>62</v>
      </c>
      <c r="F49" s="79"/>
      <c r="G49" s="79"/>
      <c r="H49" s="79"/>
      <c r="I49" s="79"/>
      <c r="J49" s="79"/>
      <c r="K49" s="78"/>
    </row>
    <row r="50" spans="1:14" ht="26.25" customHeight="1" x14ac:dyDescent="0.25">
      <c r="A50" s="88" t="s">
        <v>21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</row>
    <row r="51" spans="1:14" ht="15.75" customHeight="1" x14ac:dyDescent="0.25">
      <c r="A51" s="33">
        <v>1</v>
      </c>
      <c r="B51" s="33">
        <v>2</v>
      </c>
      <c r="C51" s="33">
        <v>3</v>
      </c>
      <c r="D51" s="33">
        <v>4</v>
      </c>
      <c r="E51" s="33">
        <v>5</v>
      </c>
      <c r="F51" s="33">
        <v>6</v>
      </c>
      <c r="G51" s="33">
        <v>7</v>
      </c>
      <c r="H51" s="33">
        <v>8</v>
      </c>
      <c r="I51" s="33">
        <v>9</v>
      </c>
      <c r="J51" s="33">
        <v>10</v>
      </c>
      <c r="K51" s="33">
        <v>11</v>
      </c>
    </row>
    <row r="52" spans="1:14" ht="96" customHeight="1" x14ac:dyDescent="0.25">
      <c r="A52" s="41" t="s">
        <v>78</v>
      </c>
      <c r="B52" s="37" t="s">
        <v>46</v>
      </c>
      <c r="C52" s="5">
        <v>631.79999999999995</v>
      </c>
      <c r="D52" s="5">
        <v>832.1</v>
      </c>
      <c r="E52" s="5">
        <v>948</v>
      </c>
      <c r="F52" s="8">
        <v>942.2</v>
      </c>
      <c r="G52" s="8">
        <v>498.2</v>
      </c>
      <c r="H52" s="8">
        <v>565.5</v>
      </c>
      <c r="I52" s="8">
        <v>153.5</v>
      </c>
      <c r="J52" s="8">
        <f t="shared" si="6"/>
        <v>4571.3</v>
      </c>
      <c r="K52" s="30" t="s">
        <v>75</v>
      </c>
    </row>
    <row r="53" spans="1:14" x14ac:dyDescent="0.25">
      <c r="A53" s="16" t="s">
        <v>17</v>
      </c>
      <c r="B53" s="16"/>
      <c r="C53" s="14">
        <f>C52</f>
        <v>631.79999999999995</v>
      </c>
      <c r="D53" s="14">
        <f t="shared" ref="D53:G53" si="9">D52</f>
        <v>832.1</v>
      </c>
      <c r="E53" s="14">
        <f t="shared" si="9"/>
        <v>948</v>
      </c>
      <c r="F53" s="14">
        <f t="shared" si="9"/>
        <v>942.2</v>
      </c>
      <c r="G53" s="14">
        <f t="shared" si="9"/>
        <v>498.2</v>
      </c>
      <c r="H53" s="14">
        <f t="shared" ref="H53" si="10">H52</f>
        <v>565.5</v>
      </c>
      <c r="I53" s="14">
        <f>I52</f>
        <v>153.5</v>
      </c>
      <c r="J53" s="14">
        <f t="shared" si="6"/>
        <v>4571.3</v>
      </c>
      <c r="K53" s="15"/>
    </row>
    <row r="54" spans="1:14" ht="93.75" customHeight="1" x14ac:dyDescent="0.25">
      <c r="A54" s="29" t="s">
        <v>57</v>
      </c>
      <c r="B54" s="37" t="s">
        <v>53</v>
      </c>
      <c r="C54" s="14">
        <v>0</v>
      </c>
      <c r="D54" s="92" t="s">
        <v>8</v>
      </c>
      <c r="E54" s="93"/>
      <c r="F54" s="93"/>
      <c r="G54" s="93"/>
      <c r="H54" s="93"/>
      <c r="I54" s="93"/>
      <c r="J54" s="102"/>
      <c r="K54" s="30" t="s">
        <v>18</v>
      </c>
    </row>
    <row r="55" spans="1:14" ht="27" x14ac:dyDescent="0.25">
      <c r="A55" s="19" t="s">
        <v>19</v>
      </c>
      <c r="B55" s="20"/>
      <c r="C55" s="31">
        <f t="shared" ref="C55:I55" si="11">C21+C26+C34+C40+C45+C48+C53</f>
        <v>8344</v>
      </c>
      <c r="D55" s="31">
        <f t="shared" si="11"/>
        <v>11158.7</v>
      </c>
      <c r="E55" s="31">
        <f t="shared" si="11"/>
        <v>11757.6</v>
      </c>
      <c r="F55" s="31">
        <f t="shared" si="11"/>
        <v>27321.600000000002</v>
      </c>
      <c r="G55" s="31">
        <f t="shared" si="11"/>
        <v>29647.200000000001</v>
      </c>
      <c r="H55" s="31">
        <f t="shared" si="11"/>
        <v>32218.5</v>
      </c>
      <c r="I55" s="31">
        <f t="shared" si="11"/>
        <v>27923.300000000003</v>
      </c>
      <c r="J55" s="31">
        <f>SUM(C55:I55)</f>
        <v>148370.90000000002</v>
      </c>
      <c r="K55" s="20"/>
      <c r="N55" s="48"/>
    </row>
    <row r="56" spans="1:14" x14ac:dyDescent="0.25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39"/>
    </row>
    <row r="57" spans="1:14" x14ac:dyDescent="0.25">
      <c r="A57" s="38"/>
      <c r="B57" s="39"/>
      <c r="C57" s="40"/>
      <c r="D57" s="40"/>
      <c r="E57" s="40"/>
      <c r="F57" s="40"/>
      <c r="G57" s="40"/>
      <c r="H57" s="40"/>
      <c r="I57" s="40"/>
      <c r="J57" s="40"/>
      <c r="K57" s="39"/>
    </row>
    <row r="58" spans="1:14" x14ac:dyDescent="0.25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39"/>
    </row>
    <row r="59" spans="1:14" ht="39" customHeight="1" x14ac:dyDescent="0.25">
      <c r="A59" s="38"/>
      <c r="B59" s="39"/>
      <c r="C59" s="40"/>
      <c r="D59" s="40"/>
      <c r="E59" s="40"/>
      <c r="F59" s="40"/>
      <c r="G59" s="40"/>
      <c r="H59" s="40"/>
      <c r="I59" s="40"/>
      <c r="J59" s="40"/>
      <c r="K59" s="39"/>
    </row>
    <row r="60" spans="1:14" ht="20.25" x14ac:dyDescent="0.3">
      <c r="A60" s="99" t="s">
        <v>47</v>
      </c>
      <c r="B60" s="99"/>
      <c r="C60" s="100" t="s">
        <v>65</v>
      </c>
      <c r="D60" s="101"/>
      <c r="E60" s="101"/>
      <c r="F60" s="101"/>
      <c r="G60" s="101"/>
      <c r="H60" s="101"/>
      <c r="I60" s="101"/>
      <c r="J60" s="101"/>
      <c r="K60" s="101"/>
    </row>
    <row r="61" spans="1:1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4" ht="21" x14ac:dyDescent="0.35">
      <c r="A63" s="46"/>
      <c r="B63" s="47"/>
      <c r="C63" s="47"/>
      <c r="D63" s="46"/>
      <c r="E63" s="46"/>
      <c r="F63" s="46"/>
      <c r="G63" s="46"/>
      <c r="H63" s="46"/>
      <c r="I63" s="46"/>
    </row>
    <row r="64" spans="1:14" ht="20.25" x14ac:dyDescent="0.3">
      <c r="A64" s="46"/>
      <c r="D64" s="46"/>
      <c r="E64" s="46"/>
      <c r="F64" s="46"/>
      <c r="G64" s="46"/>
      <c r="H64" s="46"/>
      <c r="I64" s="46"/>
      <c r="J64" s="46"/>
      <c r="K64" s="46"/>
    </row>
  </sheetData>
  <mergeCells count="28">
    <mergeCell ref="H3:K3"/>
    <mergeCell ref="A29:K29"/>
    <mergeCell ref="K12:K14"/>
    <mergeCell ref="A16:K16"/>
    <mergeCell ref="A12:A14"/>
    <mergeCell ref="A4:K4"/>
    <mergeCell ref="A5:K5"/>
    <mergeCell ref="A60:B60"/>
    <mergeCell ref="C60:K60"/>
    <mergeCell ref="D54:J54"/>
    <mergeCell ref="K46:K47"/>
    <mergeCell ref="A36:A37"/>
    <mergeCell ref="H1:K1"/>
    <mergeCell ref="H2:K2"/>
    <mergeCell ref="A50:K50"/>
    <mergeCell ref="A42:K42"/>
    <mergeCell ref="K7:K9"/>
    <mergeCell ref="D25:F25"/>
    <mergeCell ref="G25:J25"/>
    <mergeCell ref="A24:A25"/>
    <mergeCell ref="K24:K25"/>
    <mergeCell ref="A7:A9"/>
    <mergeCell ref="B7:B9"/>
    <mergeCell ref="C8:I8"/>
    <mergeCell ref="C7:J7"/>
    <mergeCell ref="J8:J9"/>
    <mergeCell ref="E13:J13"/>
    <mergeCell ref="A27:K27"/>
  </mergeCells>
  <pageMargins left="0.59055118110236227" right="0.19685039370078741" top="0.39370078740157483" bottom="0.39370078740157483" header="0" footer="0"/>
  <pageSetup paperSize="9" scale="87" orientation="landscape" r:id="rId1"/>
  <rowBreaks count="4" manualBreakCount="4">
    <brk id="14" max="10" man="1"/>
    <brk id="26" max="9" man="1"/>
    <brk id="40" max="10" man="1"/>
    <brk id="4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molod431a</dc:creator>
  <cp:lastModifiedBy>org301</cp:lastModifiedBy>
  <cp:lastPrinted>2022-11-28T08:14:16Z</cp:lastPrinted>
  <dcterms:created xsi:type="dcterms:W3CDTF">2019-11-18T08:38:34Z</dcterms:created>
  <dcterms:modified xsi:type="dcterms:W3CDTF">2022-11-28T08:14:24Z</dcterms:modified>
</cp:coreProperties>
</file>