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025" windowWidth="14805" windowHeight="6090"/>
  </bookViews>
  <sheets>
    <sheet name="09.2022" sheetId="1" r:id="rId1"/>
  </sheets>
  <definedNames>
    <definedName name="_xlnm.Print_Titles" localSheetId="0">'09.2022'!$35:$35</definedName>
    <definedName name="_xlnm.Print_Area" localSheetId="0">'09.2022'!$A$1:$I$81</definedName>
  </definedNames>
  <calcPr calcId="152511"/>
</workbook>
</file>

<file path=xl/calcChain.xml><?xml version="1.0" encoding="utf-8"?>
<calcChain xmlns="http://schemas.openxmlformats.org/spreadsheetml/2006/main">
  <c r="H63" i="1" l="1"/>
  <c r="H62" i="1" s="1"/>
  <c r="H52" i="1" l="1"/>
  <c r="H68" i="1"/>
  <c r="H65" i="1" l="1"/>
  <c r="H64" i="1" s="1"/>
  <c r="H48" i="1" l="1"/>
  <c r="H47" i="1" s="1"/>
  <c r="H13" i="1"/>
  <c r="H23" i="1" l="1"/>
  <c r="H24" i="1"/>
  <c r="H25" i="1"/>
  <c r="H58" i="1" l="1"/>
  <c r="H14" i="1" l="1"/>
  <c r="H46" i="1" l="1"/>
  <c r="H45" i="1" l="1"/>
  <c r="H44" i="1"/>
  <c r="H43" i="1"/>
  <c r="H42" i="1"/>
  <c r="H41" i="1"/>
  <c r="H40" i="1"/>
  <c r="H12" i="1" l="1"/>
  <c r="H21" i="1"/>
  <c r="H20" i="1"/>
  <c r="H17" i="1"/>
  <c r="H16" i="1"/>
  <c r="H54" i="1" l="1"/>
  <c r="H53" i="1" l="1"/>
  <c r="H60" i="1" l="1"/>
  <c r="H61" i="1"/>
  <c r="H70" i="1"/>
  <c r="H71" i="1"/>
  <c r="H59" i="1" l="1"/>
  <c r="H69" i="1"/>
  <c r="H67" i="1"/>
  <c r="H72" i="1"/>
  <c r="H79" i="1" l="1"/>
  <c r="H76" i="1"/>
  <c r="H75" i="1" s="1"/>
  <c r="H51" i="1" l="1"/>
  <c r="H50" i="1" l="1"/>
  <c r="H49" i="1" s="1"/>
  <c r="H19" i="1" l="1"/>
  <c r="H22" i="1" s="1"/>
  <c r="H38" i="1"/>
  <c r="H15" i="1" l="1"/>
  <c r="H18" i="1" s="1"/>
  <c r="H56" i="1" l="1"/>
  <c r="H27" i="1" l="1"/>
  <c r="H39" i="1" l="1"/>
  <c r="H11" i="1" l="1"/>
  <c r="H30" i="1" s="1"/>
  <c r="H57" i="1"/>
  <c r="H55" i="1"/>
  <c r="H29" i="1" l="1"/>
  <c r="H37" i="1"/>
  <c r="H78" i="1" s="1"/>
  <c r="H77" i="1" l="1"/>
</calcChain>
</file>

<file path=xl/sharedStrings.xml><?xml version="1.0" encoding="utf-8"?>
<sst xmlns="http://schemas.openxmlformats.org/spreadsheetml/2006/main" count="129" uniqueCount="77">
  <si>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</si>
  <si>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</si>
  <si>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</si>
  <si>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</si>
  <si>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</si>
  <si>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</si>
  <si>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</si>
  <si>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</si>
  <si>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</si>
  <si>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</si>
  <si>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</si>
  <si>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</si>
  <si>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</si>
  <si>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</si>
  <si>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</si>
  <si>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</si>
  <si>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</si>
  <si>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</si>
  <si>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</si>
  <si>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</si>
  <si>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Освітня субвенція з державного бюджету місцевим бюджетам</t>
  </si>
  <si>
    <t>Код       Програмної класифікації видатків та кредитування місцевого бюджету/Код бюджету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</si>
  <si>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</si>
  <si>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</si>
  <si>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</si>
  <si>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</si>
  <si>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</si>
  <si>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</si>
  <si>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</si>
  <si>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</si>
  <si>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</si>
  <si>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</si>
  <si>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</si>
  <si>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</si>
  <si>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</si>
  <si>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</si>
  <si>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</si>
  <si>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Інші субвенції з місцевого бюджету, у тому числі на: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</si>
  <si>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</si>
  <si>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</si>
  <si>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</si>
  <si>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 xml:space="preserve">Міжбюджетні трансферти на 2022 рік </t>
  </si>
  <si>
    <t>УСЬОГО за розділами І,ІІ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</si>
  <si>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</si>
  <si>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>бюджет Саксаганського району  у місті  Кривий Ріг</t>
  </si>
  <si>
    <t>1219770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</si>
  <si>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</si>
  <si>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</si>
  <si>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04578000000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</si>
  <si>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</si>
  <si>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</si>
  <si>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</si>
  <si>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</si>
  <si>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0919770</t>
  </si>
  <si>
    <t>Інші субвенції з місцевого бюджету, у тому числі за рахунок залишку коштів, що утворився на початок бюджетного періоду цільового фонду на розвиток, обслугову-                   вання, будівництво, розширення, ремонт, утримання об’єктів соціальної та інженерно-транспортної інфраструктури міста, виконання місцевих програм, затверджених міською радою</t>
  </si>
  <si>
    <t>Інші субвенції з місцевого бюджету, у тому числі на  облаштування житлових приміщень, придбаних у 2021 році за рахунок субвенції з державного бюджету на придбання житла для дитячих будинків сімейного типу</t>
  </si>
  <si>
    <t xml:space="preserve">Інші субвенції з місцевого бюджету, у тому числі на співфінансування для виплати грошової компенсації за належні для отримання житлові приміщення для осіб з числа дітей-сиріт, дітей, позбавлених батьківського піклування </t>
  </si>
  <si>
    <t>0219770</t>
  </si>
  <si>
    <t>Інші субвенції з місцевого бюджету, у тому числі на забезпечення потреб оборони під час дії правового режиму воєнного стану в Україні</t>
  </si>
  <si>
    <t xml:space="preserve">  на інклюзивно-ресурсні центри</t>
  </si>
  <si>
    <t xml:space="preserve">  на приватні школи</t>
  </si>
  <si>
    <t xml:space="preserve">  видатки споживання</t>
  </si>
  <si>
    <t xml:space="preserve">  видатки розвитку</t>
  </si>
  <si>
    <t xml:space="preserve">  пільгове медичне обслуговування осіб, які постраждали внаслідок Чорнобильської катастрофи</t>
  </si>
  <si>
    <t>Інші дотації з місцевого бюджету</t>
  </si>
  <si>
    <t xml:space="preserve"> до рішення виконкому міської ради</t>
  </si>
  <si>
    <t xml:space="preserve"> виконання доручень виборців депутатами обласної ради у 2022 році</t>
  </si>
  <si>
    <t>0819150</t>
  </si>
  <si>
    <t>Інші дотації з місцевого бюджету (за рахунок додаткової дотації з державного бюджету)</t>
  </si>
  <si>
    <t>2919820</t>
  </si>
  <si>
    <t xml:space="preserve"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
</t>
  </si>
  <si>
    <t xml:space="preserve">                Додаток 3</t>
  </si>
  <si>
    <t xml:space="preserve">Керуюча справами виконкому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</si>
  <si>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Олена ШОВГЕЛЯ</t>
  </si>
  <si>
    <t>2919770</t>
  </si>
  <si>
    <t>Інші субвенції з місцевого бюджету, у тому числі на забезпечення поповнення регіонального матеріального резерву для запобігання та ліквідації наслідків надзвичайних ситуацій</t>
  </si>
  <si>
    <t>28.09.2022 №735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</si>
</sst>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3" fillId="0" borderId="0" xfId="0" applyFont="1"/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left" wrapText="1"/>
    </xf>
    <xf numFmtId="4" fontId="20" fillId="0" borderId="0" xfId="0" applyNumberFormat="1" applyFont="1" applyFill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distributed" wrapText="1"/>
    </xf>
    <xf numFmtId="0" fontId="12" fillId="0" borderId="3" xfId="0" applyFont="1" applyBorder="1" applyAlignment="1">
      <alignment vertical="distributed" wrapText="1"/>
    </xf>
    <xf numFmtId="0" fontId="12" fillId="0" borderId="4" xfId="0" applyFont="1" applyBorder="1" applyAlignment="1">
      <alignment vertical="distributed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1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tabSelected="1" view="pageBreakPreview" zoomScale="110" zoomScaleNormal="100" zoomScaleSheetLayoutView="110" workbookViewId="0">
      <selection activeCell="G3" sqref="G3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14.42578125" customWidth="1"/>
    <col min="9" max="9" width="8.140625" customWidth="1"/>
  </cols>
  <sheetData>
    <row r="1" spans="1:15" ht="16.149999999999999" customHeight="1" x14ac:dyDescent="0.3">
      <c r="A1" s="1"/>
      <c r="B1" s="1"/>
      <c r="C1" s="1"/>
      <c r="D1" s="1"/>
      <c r="E1" s="31" t="s">
        <v>71</v>
      </c>
      <c r="F1" s="32"/>
      <c r="G1" s="32"/>
      <c r="H1" s="32"/>
      <c r="I1" s="32"/>
      <c r="J1" s="1"/>
      <c r="K1" s="1"/>
      <c r="L1" s="1"/>
      <c r="M1" s="1"/>
      <c r="N1" s="1"/>
      <c r="O1" s="1"/>
    </row>
    <row r="2" spans="1:15" ht="15.6" customHeight="1" x14ac:dyDescent="0.3">
      <c r="A2" s="1"/>
      <c r="B2" s="1"/>
      <c r="C2" s="1"/>
      <c r="D2" s="1"/>
      <c r="E2" s="29" t="s">
        <v>65</v>
      </c>
      <c r="F2" s="30"/>
      <c r="G2" s="30"/>
      <c r="H2" s="30"/>
      <c r="I2" s="30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1"/>
      <c r="F3" s="1"/>
      <c r="G3" s="90" t="s">
        <v>76</v>
      </c>
      <c r="H3" s="91"/>
      <c r="I3" s="91"/>
      <c r="J3" s="1"/>
      <c r="K3" s="1"/>
      <c r="L3" s="1"/>
      <c r="M3" s="1"/>
      <c r="N3" s="1"/>
      <c r="O3" s="1"/>
    </row>
    <row r="4" spans="1:15" ht="18.75" x14ac:dyDescent="0.3">
      <c r="A4" s="47" t="s">
        <v>41</v>
      </c>
      <c r="B4" s="48"/>
      <c r="C4" s="48"/>
      <c r="D4" s="48"/>
      <c r="E4" s="48"/>
      <c r="F4" s="48"/>
      <c r="G4" s="48"/>
      <c r="H4" s="48"/>
      <c r="I4" s="48"/>
      <c r="J4" s="1"/>
      <c r="K4" s="1"/>
      <c r="L4" s="1"/>
      <c r="M4" s="1"/>
      <c r="N4" s="1"/>
      <c r="O4" s="1"/>
    </row>
    <row r="5" spans="1:15" ht="18.75" x14ac:dyDescent="0.3">
      <c r="A5" s="49" t="s">
        <v>48</v>
      </c>
      <c r="B5" s="50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">
      <c r="A6" s="51" t="s">
        <v>0</v>
      </c>
      <c r="B6" s="5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53" t="s">
        <v>1</v>
      </c>
      <c r="B7" s="54"/>
      <c r="C7" s="54"/>
      <c r="D7" s="54"/>
      <c r="E7" s="54"/>
      <c r="F7" s="54"/>
      <c r="G7" s="54"/>
      <c r="H7" s="54"/>
      <c r="I7" s="54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8" t="s">
        <v>2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5" t="s">
        <v>3</v>
      </c>
      <c r="B9" s="57" t="s">
        <v>4</v>
      </c>
      <c r="C9" s="58"/>
      <c r="D9" s="58"/>
      <c r="E9" s="58"/>
      <c r="F9" s="58"/>
      <c r="G9" s="59"/>
      <c r="H9" s="55" t="s">
        <v>5</v>
      </c>
      <c r="I9" s="56"/>
      <c r="J9" s="1"/>
      <c r="K9" s="1"/>
      <c r="L9" s="1"/>
      <c r="M9" s="1"/>
      <c r="N9" s="1"/>
      <c r="O9" s="1"/>
    </row>
    <row r="10" spans="1:15" ht="21" customHeight="1" x14ac:dyDescent="0.3">
      <c r="A10" s="35" t="s">
        <v>7</v>
      </c>
      <c r="B10" s="36"/>
      <c r="C10" s="36"/>
      <c r="D10" s="36"/>
      <c r="E10" s="36"/>
      <c r="F10" s="36"/>
      <c r="G10" s="36"/>
      <c r="H10" s="36"/>
      <c r="I10" s="37"/>
      <c r="J10" s="1"/>
      <c r="K10" s="1"/>
      <c r="L10" s="1"/>
      <c r="M10" s="1"/>
      <c r="N10" s="1"/>
      <c r="O10" s="1"/>
    </row>
    <row r="11" spans="1:15" ht="36" customHeight="1" x14ac:dyDescent="0.3">
      <c r="A11" s="15">
        <v>41033900</v>
      </c>
      <c r="B11" s="62" t="s">
        <v>20</v>
      </c>
      <c r="C11" s="63"/>
      <c r="D11" s="63"/>
      <c r="E11" s="63"/>
      <c r="F11" s="63"/>
      <c r="G11" s="64"/>
      <c r="H11" s="60">
        <f>H12</f>
        <v>1110896700</v>
      </c>
      <c r="I11" s="68"/>
      <c r="J11" s="1"/>
      <c r="K11" s="1"/>
      <c r="L11" s="1"/>
      <c r="M11" s="1"/>
      <c r="N11" s="1"/>
      <c r="O11" s="1"/>
    </row>
    <row r="12" spans="1:15" ht="24" customHeight="1" x14ac:dyDescent="0.3">
      <c r="A12" s="16">
        <v>99000000000</v>
      </c>
      <c r="B12" s="65" t="s">
        <v>10</v>
      </c>
      <c r="C12" s="66"/>
      <c r="D12" s="66"/>
      <c r="E12" s="66"/>
      <c r="F12" s="66"/>
      <c r="G12" s="67"/>
      <c r="H12" s="69">
        <f>1239952700-5623000-123433000</f>
        <v>1110896700</v>
      </c>
      <c r="I12" s="70"/>
      <c r="J12" s="1"/>
      <c r="K12" s="1"/>
      <c r="L12" s="1"/>
      <c r="M12" s="1"/>
      <c r="N12" s="1"/>
      <c r="O12" s="1"/>
    </row>
    <row r="13" spans="1:15" ht="21.6" customHeight="1" x14ac:dyDescent="0.3">
      <c r="A13" s="12">
        <v>41040400</v>
      </c>
      <c r="B13" s="62" t="s">
        <v>64</v>
      </c>
      <c r="C13" s="71"/>
      <c r="D13" s="71"/>
      <c r="E13" s="71"/>
      <c r="F13" s="71"/>
      <c r="G13" s="72"/>
      <c r="H13" s="23">
        <f>457520.1+209617.52</f>
        <v>667137.62</v>
      </c>
      <c r="I13" s="24"/>
      <c r="J13" s="1"/>
      <c r="K13" s="1"/>
      <c r="L13" s="1"/>
      <c r="M13" s="1"/>
      <c r="N13" s="1"/>
      <c r="O13" s="1"/>
    </row>
    <row r="14" spans="1:15" ht="24" customHeight="1" x14ac:dyDescent="0.3">
      <c r="A14" s="19" t="s">
        <v>14</v>
      </c>
      <c r="B14" s="65" t="s">
        <v>13</v>
      </c>
      <c r="C14" s="73"/>
      <c r="D14" s="73"/>
      <c r="E14" s="73"/>
      <c r="F14" s="73"/>
      <c r="G14" s="74"/>
      <c r="H14" s="75">
        <f>H13</f>
        <v>667137.62</v>
      </c>
      <c r="I14" s="76"/>
      <c r="J14" s="1"/>
      <c r="K14" s="1"/>
      <c r="L14" s="1"/>
      <c r="M14" s="1"/>
      <c r="N14" s="1"/>
      <c r="O14" s="1"/>
    </row>
    <row r="15" spans="1:15" ht="46.5" customHeight="1" x14ac:dyDescent="0.3">
      <c r="A15" s="12">
        <v>41051000</v>
      </c>
      <c r="B15" s="62" t="s">
        <v>46</v>
      </c>
      <c r="C15" s="63" t="s">
        <v>43</v>
      </c>
      <c r="D15" s="63" t="s">
        <v>43</v>
      </c>
      <c r="E15" s="63" t="s">
        <v>43</v>
      </c>
      <c r="F15" s="63" t="s">
        <v>43</v>
      </c>
      <c r="G15" s="64" t="s">
        <v>43</v>
      </c>
      <c r="H15" s="60">
        <f>SUM(H16:I17)</f>
        <v>4343548</v>
      </c>
      <c r="I15" s="68"/>
      <c r="J15" s="1"/>
      <c r="K15" s="1"/>
      <c r="L15" s="1"/>
      <c r="M15" s="1"/>
      <c r="N15" s="1"/>
      <c r="O15" s="1"/>
    </row>
    <row r="16" spans="1:15" ht="19.149999999999999" customHeight="1" x14ac:dyDescent="0.3">
      <c r="A16" s="12"/>
      <c r="B16" s="62" t="s">
        <v>59</v>
      </c>
      <c r="C16" s="71"/>
      <c r="D16" s="71"/>
      <c r="E16" s="71"/>
      <c r="F16" s="71"/>
      <c r="G16" s="72"/>
      <c r="H16" s="60">
        <f>4358655-1519695+817868-334600</f>
        <v>3322228</v>
      </c>
      <c r="I16" s="61"/>
      <c r="J16" s="1"/>
      <c r="K16" s="1"/>
      <c r="L16" s="1"/>
      <c r="M16" s="1"/>
      <c r="N16" s="1"/>
      <c r="O16" s="1"/>
    </row>
    <row r="17" spans="1:15" ht="16.149999999999999" customHeight="1" x14ac:dyDescent="0.3">
      <c r="A17" s="12"/>
      <c r="B17" s="62" t="s">
        <v>60</v>
      </c>
      <c r="C17" s="71"/>
      <c r="D17" s="71"/>
      <c r="E17" s="71"/>
      <c r="F17" s="71"/>
      <c r="G17" s="72"/>
      <c r="H17" s="60">
        <f>637835+327064+159283-102862</f>
        <v>1021320</v>
      </c>
      <c r="I17" s="61"/>
      <c r="J17" s="1"/>
      <c r="K17" s="1"/>
      <c r="L17" s="1"/>
      <c r="M17" s="1"/>
      <c r="N17" s="1"/>
      <c r="O17" s="1"/>
    </row>
    <row r="18" spans="1:15" ht="16.149999999999999" customHeight="1" x14ac:dyDescent="0.3">
      <c r="A18" s="19" t="s">
        <v>14</v>
      </c>
      <c r="B18" s="65" t="s">
        <v>13</v>
      </c>
      <c r="C18" s="73"/>
      <c r="D18" s="73"/>
      <c r="E18" s="73"/>
      <c r="F18" s="73"/>
      <c r="G18" s="74"/>
      <c r="H18" s="75">
        <f>H15</f>
        <v>4343548</v>
      </c>
      <c r="I18" s="76"/>
      <c r="J18" s="1"/>
      <c r="K18" s="1"/>
      <c r="L18" s="1"/>
      <c r="M18" s="1"/>
      <c r="N18" s="1"/>
      <c r="O18" s="1"/>
    </row>
    <row r="19" spans="1:15" ht="60" customHeight="1" x14ac:dyDescent="0.3">
      <c r="A19" s="12">
        <v>41051200</v>
      </c>
      <c r="B19" s="62" t="s">
        <v>47</v>
      </c>
      <c r="C19" s="71"/>
      <c r="D19" s="71"/>
      <c r="E19" s="71"/>
      <c r="F19" s="71"/>
      <c r="G19" s="72"/>
      <c r="H19" s="60">
        <f>SUM(H20:I21)</f>
        <v>3570037</v>
      </c>
      <c r="I19" s="68"/>
      <c r="J19" s="1"/>
      <c r="K19" s="1"/>
      <c r="L19" s="1"/>
      <c r="M19" s="1"/>
      <c r="N19" s="1"/>
      <c r="O19" s="1"/>
    </row>
    <row r="20" spans="1:15" ht="20.45" customHeight="1" x14ac:dyDescent="0.3">
      <c r="A20" s="12"/>
      <c r="B20" s="62" t="s">
        <v>61</v>
      </c>
      <c r="C20" s="71"/>
      <c r="D20" s="71"/>
      <c r="E20" s="71"/>
      <c r="F20" s="71"/>
      <c r="G20" s="72"/>
      <c r="H20" s="60">
        <f>2981542-298147</f>
        <v>2683395</v>
      </c>
      <c r="I20" s="68"/>
      <c r="J20" s="1"/>
      <c r="K20" s="1"/>
      <c r="L20" s="1"/>
      <c r="M20" s="1"/>
      <c r="N20" s="1"/>
      <c r="O20" s="1"/>
    </row>
    <row r="21" spans="1:15" ht="19.899999999999999" customHeight="1" x14ac:dyDescent="0.3">
      <c r="A21" s="12"/>
      <c r="B21" s="62" t="s">
        <v>62</v>
      </c>
      <c r="C21" s="63"/>
      <c r="D21" s="63"/>
      <c r="E21" s="63"/>
      <c r="F21" s="63"/>
      <c r="G21" s="64"/>
      <c r="H21" s="60">
        <f>985150-98508</f>
        <v>886642</v>
      </c>
      <c r="I21" s="68"/>
      <c r="J21" s="1"/>
      <c r="K21" s="1"/>
      <c r="L21" s="1"/>
      <c r="M21" s="1"/>
      <c r="N21" s="1"/>
      <c r="O21" s="1"/>
    </row>
    <row r="22" spans="1:15" ht="21" customHeight="1" x14ac:dyDescent="0.3">
      <c r="A22" s="19" t="s">
        <v>14</v>
      </c>
      <c r="B22" s="65" t="s">
        <v>13</v>
      </c>
      <c r="C22" s="66"/>
      <c r="D22" s="66"/>
      <c r="E22" s="66"/>
      <c r="F22" s="66"/>
      <c r="G22" s="67"/>
      <c r="H22" s="69">
        <f>H19</f>
        <v>3570037</v>
      </c>
      <c r="I22" s="70"/>
      <c r="J22" s="1"/>
      <c r="K22" s="1"/>
      <c r="L22" s="1"/>
      <c r="M22" s="1"/>
      <c r="N22" s="1"/>
      <c r="O22" s="1"/>
    </row>
    <row r="23" spans="1:15" ht="18.600000000000001" customHeight="1" x14ac:dyDescent="0.3">
      <c r="A23" s="12">
        <v>41053900</v>
      </c>
      <c r="B23" s="62" t="s">
        <v>37</v>
      </c>
      <c r="C23" s="71"/>
      <c r="D23" s="71"/>
      <c r="E23" s="71"/>
      <c r="F23" s="71"/>
      <c r="G23" s="72"/>
      <c r="H23" s="60">
        <f>H24+H26</f>
        <v>15428173</v>
      </c>
      <c r="I23" s="68"/>
      <c r="J23" s="1"/>
      <c r="K23" s="1"/>
      <c r="L23" s="1"/>
      <c r="M23" s="1"/>
      <c r="N23" s="1"/>
      <c r="O23" s="1"/>
    </row>
    <row r="24" spans="1:15" ht="33.6" customHeight="1" x14ac:dyDescent="0.3">
      <c r="A24" s="12"/>
      <c r="B24" s="62" t="s">
        <v>66</v>
      </c>
      <c r="C24" s="71"/>
      <c r="D24" s="71"/>
      <c r="E24" s="71"/>
      <c r="F24" s="71"/>
      <c r="G24" s="72"/>
      <c r="H24" s="60">
        <f>14600000</f>
        <v>14600000</v>
      </c>
      <c r="I24" s="68"/>
      <c r="J24" s="1"/>
      <c r="K24" s="1"/>
      <c r="L24" s="1"/>
      <c r="M24" s="1"/>
      <c r="N24" s="1"/>
      <c r="O24" s="1"/>
    </row>
    <row r="25" spans="1:15" ht="18.600000000000001" customHeight="1" x14ac:dyDescent="0.3">
      <c r="A25" s="19" t="s">
        <v>14</v>
      </c>
      <c r="B25" s="65" t="s">
        <v>13</v>
      </c>
      <c r="C25" s="66"/>
      <c r="D25" s="66"/>
      <c r="E25" s="66"/>
      <c r="F25" s="66"/>
      <c r="G25" s="67"/>
      <c r="H25" s="69">
        <f>H24</f>
        <v>14600000</v>
      </c>
      <c r="I25" s="70"/>
      <c r="J25" s="1"/>
      <c r="K25" s="1"/>
      <c r="L25" s="1"/>
      <c r="M25" s="1"/>
      <c r="N25" s="1"/>
      <c r="O25" s="1"/>
    </row>
    <row r="26" spans="1:15" ht="35.450000000000003" customHeight="1" x14ac:dyDescent="0.3">
      <c r="A26" s="12"/>
      <c r="B26" s="62" t="s">
        <v>63</v>
      </c>
      <c r="C26" s="71"/>
      <c r="D26" s="71"/>
      <c r="E26" s="71"/>
      <c r="F26" s="71"/>
      <c r="G26" s="72"/>
      <c r="H26" s="60">
        <v>828173</v>
      </c>
      <c r="I26" s="68"/>
      <c r="J26" s="1"/>
      <c r="K26" s="1"/>
      <c r="L26" s="1"/>
      <c r="M26" s="1"/>
      <c r="N26" s="1"/>
      <c r="O26" s="1"/>
    </row>
    <row r="27" spans="1:15" ht="25.9" customHeight="1" x14ac:dyDescent="0.3">
      <c r="A27" s="7" t="s">
        <v>14</v>
      </c>
      <c r="B27" s="65" t="s">
        <v>13</v>
      </c>
      <c r="C27" s="66"/>
      <c r="D27" s="66"/>
      <c r="E27" s="66"/>
      <c r="F27" s="66"/>
      <c r="G27" s="67"/>
      <c r="H27" s="69">
        <f>H26</f>
        <v>828173</v>
      </c>
      <c r="I27" s="70"/>
      <c r="J27" s="1"/>
      <c r="K27" s="1"/>
      <c r="L27" s="1"/>
      <c r="M27" s="1"/>
      <c r="N27" s="1"/>
      <c r="O27" s="1"/>
    </row>
    <row r="28" spans="1:15" ht="20.45" customHeight="1" x14ac:dyDescent="0.3">
      <c r="A28" s="35" t="s">
        <v>40</v>
      </c>
      <c r="B28" s="36"/>
      <c r="C28" s="36"/>
      <c r="D28" s="36"/>
      <c r="E28" s="36"/>
      <c r="F28" s="36"/>
      <c r="G28" s="36"/>
      <c r="H28" s="36"/>
      <c r="I28" s="37"/>
      <c r="J28" s="1"/>
      <c r="K28" s="1"/>
      <c r="L28" s="1"/>
      <c r="M28" s="1"/>
      <c r="N28" s="1"/>
      <c r="O28" s="1"/>
    </row>
    <row r="29" spans="1:15" ht="21" customHeight="1" x14ac:dyDescent="0.3">
      <c r="A29" s="6"/>
      <c r="B29" s="82" t="s">
        <v>42</v>
      </c>
      <c r="C29" s="83"/>
      <c r="D29" s="83"/>
      <c r="E29" s="83"/>
      <c r="F29" s="83"/>
      <c r="G29" s="84"/>
      <c r="H29" s="80">
        <f>H30</f>
        <v>1134905595.6199999</v>
      </c>
      <c r="I29" s="81"/>
      <c r="J29" s="1"/>
      <c r="K29" s="1"/>
      <c r="L29" s="1"/>
      <c r="M29" s="1"/>
      <c r="N29" s="1"/>
      <c r="O29" s="1"/>
    </row>
    <row r="30" spans="1:15" ht="24.6" customHeight="1" x14ac:dyDescent="0.3">
      <c r="A30" s="6"/>
      <c r="B30" s="62" t="s">
        <v>19</v>
      </c>
      <c r="C30" s="63"/>
      <c r="D30" s="63"/>
      <c r="E30" s="63"/>
      <c r="F30" s="63"/>
      <c r="G30" s="64"/>
      <c r="H30" s="23">
        <f>H11+H13+H15+H19+H23</f>
        <v>1134905595.6199999</v>
      </c>
      <c r="I30" s="24"/>
      <c r="J30" s="1"/>
      <c r="K30" s="1"/>
      <c r="L30" s="1"/>
      <c r="M30" s="1"/>
      <c r="N30" s="1"/>
      <c r="O30" s="1"/>
    </row>
    <row r="31" spans="1:15" ht="22.15" customHeight="1" x14ac:dyDescent="0.3">
      <c r="A31" s="6"/>
      <c r="B31" s="62" t="s">
        <v>18</v>
      </c>
      <c r="C31" s="63" t="s">
        <v>18</v>
      </c>
      <c r="D31" s="63"/>
      <c r="E31" s="63"/>
      <c r="F31" s="63"/>
      <c r="G31" s="64"/>
      <c r="H31" s="60">
        <v>0</v>
      </c>
      <c r="I31" s="68"/>
      <c r="J31" s="1"/>
      <c r="K31" s="1"/>
      <c r="L31" s="1"/>
      <c r="M31" s="1"/>
      <c r="N31" s="1"/>
      <c r="O31" s="1"/>
    </row>
    <row r="32" spans="1:15" ht="16.899999999999999" customHeight="1" x14ac:dyDescent="0.3">
      <c r="A32" s="53" t="s">
        <v>39</v>
      </c>
      <c r="B32" s="54"/>
      <c r="C32" s="54"/>
      <c r="D32" s="54"/>
      <c r="E32" s="54"/>
      <c r="F32" s="54"/>
      <c r="G32" s="54"/>
      <c r="H32" s="54"/>
      <c r="I32" s="54"/>
      <c r="J32" s="1"/>
      <c r="K32" s="1"/>
      <c r="L32" s="1"/>
      <c r="M32" s="1"/>
      <c r="N32" s="1"/>
      <c r="O32" s="1"/>
    </row>
    <row r="33" spans="1:15" ht="13.15" customHeight="1" x14ac:dyDescent="0.3">
      <c r="A33" s="1"/>
      <c r="B33" s="1"/>
      <c r="C33" s="1"/>
      <c r="D33" s="1"/>
      <c r="E33" s="1"/>
      <c r="F33" s="1"/>
      <c r="G33" s="1"/>
      <c r="H33" s="1"/>
      <c r="I33" s="8" t="s">
        <v>2</v>
      </c>
      <c r="J33" s="1"/>
      <c r="K33" s="1"/>
      <c r="L33" s="1"/>
      <c r="M33" s="1"/>
      <c r="N33" s="1"/>
      <c r="O33" s="1"/>
    </row>
    <row r="34" spans="1:15" ht="116.45" customHeight="1" x14ac:dyDescent="0.3">
      <c r="A34" s="5" t="s">
        <v>21</v>
      </c>
      <c r="B34" s="5" t="s">
        <v>38</v>
      </c>
      <c r="C34" s="57" t="s">
        <v>6</v>
      </c>
      <c r="D34" s="58"/>
      <c r="E34" s="58"/>
      <c r="F34" s="58"/>
      <c r="G34" s="59"/>
      <c r="H34" s="55" t="s">
        <v>5</v>
      </c>
      <c r="I34" s="56"/>
      <c r="J34" s="1"/>
      <c r="K34" s="1"/>
      <c r="L34" s="1"/>
      <c r="M34" s="1"/>
      <c r="N34" s="1"/>
      <c r="O34" s="1"/>
    </row>
    <row r="35" spans="1:15" ht="12" customHeight="1" x14ac:dyDescent="0.3">
      <c r="A35" s="2">
        <v>1</v>
      </c>
      <c r="B35" s="2">
        <v>2</v>
      </c>
      <c r="C35" s="85">
        <v>3</v>
      </c>
      <c r="D35" s="86"/>
      <c r="E35" s="86"/>
      <c r="F35" s="86"/>
      <c r="G35" s="87"/>
      <c r="H35" s="88">
        <v>4</v>
      </c>
      <c r="I35" s="89"/>
      <c r="J35" s="1"/>
      <c r="K35" s="1"/>
      <c r="L35" s="1"/>
      <c r="M35" s="1"/>
      <c r="N35" s="1"/>
      <c r="O35" s="1"/>
    </row>
    <row r="36" spans="1:15" ht="21" customHeight="1" x14ac:dyDescent="0.3">
      <c r="A36" s="35" t="s">
        <v>8</v>
      </c>
      <c r="B36" s="36"/>
      <c r="C36" s="36"/>
      <c r="D36" s="36"/>
      <c r="E36" s="36"/>
      <c r="F36" s="36"/>
      <c r="G36" s="36"/>
      <c r="H36" s="36"/>
      <c r="I36" s="37"/>
      <c r="J36" s="1"/>
      <c r="K36" s="1"/>
      <c r="L36" s="1"/>
      <c r="M36" s="1"/>
      <c r="N36" s="1"/>
      <c r="O36" s="1"/>
    </row>
    <row r="37" spans="1:15" ht="18.75" x14ac:dyDescent="0.3">
      <c r="A37" s="12">
        <v>3719110</v>
      </c>
      <c r="B37" s="6">
        <v>9110</v>
      </c>
      <c r="C37" s="21" t="s">
        <v>9</v>
      </c>
      <c r="D37" s="22"/>
      <c r="E37" s="22"/>
      <c r="F37" s="22"/>
      <c r="G37" s="22"/>
      <c r="H37" s="23">
        <f>H38</f>
        <v>461525600</v>
      </c>
      <c r="I37" s="24"/>
      <c r="J37" s="1"/>
      <c r="K37" s="1"/>
      <c r="L37" s="1"/>
      <c r="M37" s="1"/>
      <c r="N37" s="1"/>
      <c r="O37" s="1"/>
    </row>
    <row r="38" spans="1:15" ht="18" customHeight="1" x14ac:dyDescent="0.3">
      <c r="A38" s="13">
        <v>99000000000</v>
      </c>
      <c r="B38" s="6"/>
      <c r="C38" s="25" t="s">
        <v>10</v>
      </c>
      <c r="D38" s="26"/>
      <c r="E38" s="26"/>
      <c r="F38" s="26"/>
      <c r="G38" s="26"/>
      <c r="H38" s="27">
        <f>461501300+24300</f>
        <v>461525600</v>
      </c>
      <c r="I38" s="28"/>
      <c r="J38" s="1"/>
      <c r="K38" s="1"/>
      <c r="L38" s="1"/>
      <c r="M38" s="1"/>
      <c r="N38" s="1"/>
      <c r="O38" s="1"/>
    </row>
    <row r="39" spans="1:15" ht="19.149999999999999" customHeight="1" x14ac:dyDescent="0.3">
      <c r="A39" s="18">
        <v>3719150</v>
      </c>
      <c r="B39" s="6">
        <v>9150</v>
      </c>
      <c r="C39" s="21" t="s">
        <v>28</v>
      </c>
      <c r="D39" s="22"/>
      <c r="E39" s="22"/>
      <c r="F39" s="22"/>
      <c r="G39" s="22"/>
      <c r="H39" s="23">
        <f>SUM(H40:I46)</f>
        <v>289849051</v>
      </c>
      <c r="I39" s="24"/>
      <c r="J39" s="1"/>
      <c r="K39" s="1"/>
      <c r="L39" s="1"/>
      <c r="M39" s="1"/>
      <c r="N39" s="1"/>
      <c r="O39" s="1"/>
    </row>
    <row r="40" spans="1:15" ht="27.6" customHeight="1" x14ac:dyDescent="0.3">
      <c r="A40" s="11" t="s">
        <v>29</v>
      </c>
      <c r="B40" s="6"/>
      <c r="C40" s="25" t="s">
        <v>30</v>
      </c>
      <c r="D40" s="26"/>
      <c r="E40" s="26"/>
      <c r="F40" s="26"/>
      <c r="G40" s="26"/>
      <c r="H40" s="45">
        <f>36114000+3069346-5186+50000+4500-873010</f>
        <v>38359650</v>
      </c>
      <c r="I40" s="46"/>
      <c r="J40" s="1"/>
      <c r="K40" s="1"/>
      <c r="L40" s="1"/>
      <c r="M40" s="1"/>
      <c r="N40" s="1"/>
      <c r="O40" s="1"/>
    </row>
    <row r="41" spans="1:15" ht="34.9" customHeight="1" x14ac:dyDescent="0.3">
      <c r="A41" s="11" t="s">
        <v>22</v>
      </c>
      <c r="B41" s="6"/>
      <c r="C41" s="25" t="s">
        <v>31</v>
      </c>
      <c r="D41" s="26"/>
      <c r="E41" s="26"/>
      <c r="F41" s="26"/>
      <c r="G41" s="26"/>
      <c r="H41" s="45">
        <f>34216680+2335263-138493+50000+50000-650180</f>
        <v>35863270</v>
      </c>
      <c r="I41" s="46"/>
      <c r="J41" s="1"/>
      <c r="K41" s="1"/>
      <c r="L41" s="1"/>
      <c r="M41" s="1"/>
      <c r="N41" s="1"/>
      <c r="O41" s="1"/>
    </row>
    <row r="42" spans="1:15" ht="30.6" customHeight="1" x14ac:dyDescent="0.3">
      <c r="A42" s="11" t="s">
        <v>23</v>
      </c>
      <c r="B42" s="6"/>
      <c r="C42" s="25" t="s">
        <v>32</v>
      </c>
      <c r="D42" s="26"/>
      <c r="E42" s="26"/>
      <c r="F42" s="26"/>
      <c r="G42" s="26"/>
      <c r="H42" s="45">
        <f>42171950+8929936+23754+50000-1210860</f>
        <v>49964780</v>
      </c>
      <c r="I42" s="46"/>
      <c r="J42" s="1"/>
      <c r="K42" s="1"/>
      <c r="L42" s="1"/>
      <c r="M42" s="1"/>
      <c r="N42" s="1"/>
      <c r="O42" s="1"/>
    </row>
    <row r="43" spans="1:15" ht="31.15" customHeight="1" x14ac:dyDescent="0.3">
      <c r="A43" s="11" t="s">
        <v>26</v>
      </c>
      <c r="B43" s="6"/>
      <c r="C43" s="25" t="s">
        <v>33</v>
      </c>
      <c r="D43" s="26"/>
      <c r="E43" s="26"/>
      <c r="F43" s="26"/>
      <c r="G43" s="26"/>
      <c r="H43" s="45">
        <f>34038085+649011+27704+50000-736120</f>
        <v>34028680</v>
      </c>
      <c r="I43" s="46"/>
      <c r="J43" s="1"/>
      <c r="K43" s="1"/>
      <c r="L43" s="1"/>
      <c r="M43" s="1"/>
      <c r="N43" s="1"/>
      <c r="O43" s="1"/>
    </row>
    <row r="44" spans="1:15" ht="30.6" customHeight="1" x14ac:dyDescent="0.3">
      <c r="A44" s="11" t="s">
        <v>24</v>
      </c>
      <c r="B44" s="6"/>
      <c r="C44" s="25" t="s">
        <v>34</v>
      </c>
      <c r="D44" s="26"/>
      <c r="E44" s="26"/>
      <c r="F44" s="26"/>
      <c r="G44" s="26"/>
      <c r="H44" s="45">
        <f>34929985-227947+41007+50000+33300+1649100+45000-917480</f>
        <v>35602965</v>
      </c>
      <c r="I44" s="46"/>
      <c r="J44" s="1"/>
      <c r="K44" s="1"/>
      <c r="L44" s="1"/>
      <c r="M44" s="1"/>
      <c r="N44" s="1"/>
      <c r="O44" s="1"/>
    </row>
    <row r="45" spans="1:15" ht="31.15" customHeight="1" x14ac:dyDescent="0.3">
      <c r="A45" s="11" t="s">
        <v>27</v>
      </c>
      <c r="B45" s="6"/>
      <c r="C45" s="25" t="s">
        <v>35</v>
      </c>
      <c r="D45" s="26"/>
      <c r="E45" s="26"/>
      <c r="F45" s="26"/>
      <c r="G45" s="26"/>
      <c r="H45" s="45">
        <f>51748700+6724032-56479-383345+50000+16500+3700000+898844+475700-1493800</f>
        <v>61680152</v>
      </c>
      <c r="I45" s="46"/>
      <c r="J45" s="1"/>
      <c r="K45" s="1"/>
      <c r="L45" s="1"/>
      <c r="M45" s="1"/>
      <c r="N45" s="1"/>
      <c r="O45" s="1"/>
    </row>
    <row r="46" spans="1:15" ht="29.45" customHeight="1" x14ac:dyDescent="0.3">
      <c r="A46" s="11" t="s">
        <v>25</v>
      </c>
      <c r="B46" s="6"/>
      <c r="C46" s="25" t="s">
        <v>36</v>
      </c>
      <c r="D46" s="26"/>
      <c r="E46" s="26"/>
      <c r="F46" s="26"/>
      <c r="G46" s="26"/>
      <c r="H46" s="45">
        <f>33212200+96262+4658+40600+50000+1344714-398880</f>
        <v>34349554</v>
      </c>
      <c r="I46" s="46"/>
      <c r="J46" s="1"/>
      <c r="K46" s="1"/>
      <c r="L46" s="1"/>
      <c r="M46" s="1"/>
      <c r="N46" s="1"/>
      <c r="O46" s="1"/>
    </row>
    <row r="47" spans="1:15" ht="52.9" customHeight="1" x14ac:dyDescent="0.3">
      <c r="A47" s="11" t="s">
        <v>67</v>
      </c>
      <c r="B47" s="6">
        <v>9150</v>
      </c>
      <c r="C47" s="21" t="s">
        <v>68</v>
      </c>
      <c r="D47" s="22"/>
      <c r="E47" s="22"/>
      <c r="F47" s="22"/>
      <c r="G47" s="22"/>
      <c r="H47" s="23">
        <f>H48</f>
        <v>16165.49</v>
      </c>
      <c r="I47" s="24"/>
      <c r="J47" s="1"/>
      <c r="K47" s="1"/>
      <c r="L47" s="1"/>
      <c r="M47" s="1"/>
      <c r="N47" s="1"/>
      <c r="O47" s="1"/>
    </row>
    <row r="48" spans="1:15" ht="31.9" customHeight="1" x14ac:dyDescent="0.3">
      <c r="A48" s="11" t="s">
        <v>27</v>
      </c>
      <c r="B48" s="6"/>
      <c r="C48" s="25" t="s">
        <v>35</v>
      </c>
      <c r="D48" s="26"/>
      <c r="E48" s="26"/>
      <c r="F48" s="26"/>
      <c r="G48" s="26"/>
      <c r="H48" s="45">
        <f>16165.49</f>
        <v>16165.49</v>
      </c>
      <c r="I48" s="46"/>
      <c r="J48" s="1"/>
      <c r="K48" s="1"/>
      <c r="L48" s="1"/>
      <c r="M48" s="1"/>
      <c r="N48" s="1"/>
      <c r="O48" s="1"/>
    </row>
    <row r="49" spans="1:15" ht="92.45" customHeight="1" x14ac:dyDescent="0.3">
      <c r="A49" s="11" t="s">
        <v>51</v>
      </c>
      <c r="B49" s="6">
        <v>9570</v>
      </c>
      <c r="C49" s="21" t="s">
        <v>52</v>
      </c>
      <c r="D49" s="22"/>
      <c r="E49" s="22"/>
      <c r="F49" s="22"/>
      <c r="G49" s="22"/>
      <c r="H49" s="23">
        <f>H50</f>
        <v>4069700</v>
      </c>
      <c r="I49" s="24"/>
      <c r="J49" s="1"/>
      <c r="K49" s="1"/>
      <c r="L49" s="1"/>
      <c r="M49" s="1"/>
      <c r="N49" s="1"/>
      <c r="O49" s="1"/>
    </row>
    <row r="50" spans="1:15" ht="31.5" customHeight="1" x14ac:dyDescent="0.3">
      <c r="A50" s="11" t="s">
        <v>29</v>
      </c>
      <c r="B50" s="6"/>
      <c r="C50" s="25" t="s">
        <v>30</v>
      </c>
      <c r="D50" s="26"/>
      <c r="E50" s="26"/>
      <c r="F50" s="26"/>
      <c r="G50" s="26"/>
      <c r="H50" s="45">
        <f>4069700</f>
        <v>4069700</v>
      </c>
      <c r="I50" s="46"/>
      <c r="J50" s="1"/>
      <c r="K50" s="1"/>
      <c r="L50" s="1"/>
      <c r="M50" s="1"/>
      <c r="N50" s="1"/>
      <c r="O50" s="1"/>
    </row>
    <row r="51" spans="1:15" ht="62.25" customHeight="1" x14ac:dyDescent="0.3">
      <c r="A51" s="17" t="s">
        <v>49</v>
      </c>
      <c r="B51" s="6">
        <v>9800</v>
      </c>
      <c r="C51" s="21" t="s">
        <v>50</v>
      </c>
      <c r="D51" s="22"/>
      <c r="E51" s="22"/>
      <c r="F51" s="22"/>
      <c r="G51" s="22"/>
      <c r="H51" s="23">
        <f>H52</f>
        <v>3606440</v>
      </c>
      <c r="I51" s="24"/>
      <c r="J51" s="1"/>
      <c r="K51" s="1"/>
      <c r="L51" s="1"/>
      <c r="M51" s="1"/>
      <c r="N51" s="1"/>
      <c r="O51" s="1"/>
    </row>
    <row r="52" spans="1:15" ht="22.9" customHeight="1" x14ac:dyDescent="0.3">
      <c r="A52" s="13">
        <v>99000000000</v>
      </c>
      <c r="B52" s="6"/>
      <c r="C52" s="25" t="s">
        <v>10</v>
      </c>
      <c r="D52" s="26"/>
      <c r="E52" s="26"/>
      <c r="F52" s="26"/>
      <c r="G52" s="26"/>
      <c r="H52" s="27">
        <f>2000000+4154000-1300000+80000000-40000000-20000000-10000000+17800000-1600000-17800000-10000000-647560+700000+300000</f>
        <v>3606440</v>
      </c>
      <c r="I52" s="28"/>
      <c r="J52" s="1"/>
      <c r="K52" s="1"/>
      <c r="L52" s="1"/>
      <c r="M52" s="1"/>
      <c r="N52" s="1"/>
      <c r="O52" s="1"/>
    </row>
    <row r="53" spans="1:15" ht="63.75" customHeight="1" x14ac:dyDescent="0.3">
      <c r="A53" s="10" t="s">
        <v>57</v>
      </c>
      <c r="B53" s="6">
        <v>9770</v>
      </c>
      <c r="C53" s="21" t="s">
        <v>58</v>
      </c>
      <c r="D53" s="22"/>
      <c r="E53" s="22"/>
      <c r="F53" s="22"/>
      <c r="G53" s="22"/>
      <c r="H53" s="23">
        <f>H54</f>
        <v>20000000</v>
      </c>
      <c r="I53" s="24"/>
      <c r="J53" s="1"/>
      <c r="K53" s="1"/>
      <c r="L53" s="1"/>
      <c r="M53" s="1"/>
      <c r="N53" s="1"/>
      <c r="O53" s="1"/>
    </row>
    <row r="54" spans="1:15" ht="33.6" customHeight="1" x14ac:dyDescent="0.3">
      <c r="A54" s="10" t="s">
        <v>14</v>
      </c>
      <c r="B54" s="6"/>
      <c r="C54" s="25" t="s">
        <v>13</v>
      </c>
      <c r="D54" s="26"/>
      <c r="E54" s="26"/>
      <c r="F54" s="26"/>
      <c r="G54" s="26"/>
      <c r="H54" s="27">
        <f>100000000-80000000</f>
        <v>20000000</v>
      </c>
      <c r="I54" s="28"/>
      <c r="J54" s="1"/>
      <c r="K54" s="1"/>
      <c r="L54" s="1"/>
      <c r="M54" s="1"/>
      <c r="N54" s="1"/>
      <c r="O54" s="1"/>
    </row>
    <row r="55" spans="1:15" ht="60.75" customHeight="1" x14ac:dyDescent="0.3">
      <c r="A55" s="11" t="s">
        <v>11</v>
      </c>
      <c r="B55" s="6">
        <v>9770</v>
      </c>
      <c r="C55" s="21" t="s">
        <v>12</v>
      </c>
      <c r="D55" s="22"/>
      <c r="E55" s="22"/>
      <c r="F55" s="22"/>
      <c r="G55" s="22"/>
      <c r="H55" s="23">
        <f>H56</f>
        <v>8762710</v>
      </c>
      <c r="I55" s="24"/>
      <c r="J55" s="1"/>
      <c r="K55" s="1"/>
      <c r="L55" s="1"/>
      <c r="M55" s="1"/>
      <c r="N55" s="1"/>
      <c r="O55" s="1"/>
    </row>
    <row r="56" spans="1:15" ht="31.15" customHeight="1" x14ac:dyDescent="0.3">
      <c r="A56" s="11" t="s">
        <v>14</v>
      </c>
      <c r="B56" s="6"/>
      <c r="C56" s="25" t="s">
        <v>13</v>
      </c>
      <c r="D56" s="26"/>
      <c r="E56" s="26"/>
      <c r="F56" s="26"/>
      <c r="G56" s="26"/>
      <c r="H56" s="27">
        <f>8762710</f>
        <v>8762710</v>
      </c>
      <c r="I56" s="28"/>
      <c r="J56" s="1"/>
      <c r="K56" s="1"/>
      <c r="L56" s="1"/>
      <c r="M56" s="1"/>
      <c r="N56" s="1"/>
      <c r="O56" s="1"/>
    </row>
    <row r="57" spans="1:15" ht="96.6" customHeight="1" x14ac:dyDescent="0.3">
      <c r="A57" s="10" t="s">
        <v>11</v>
      </c>
      <c r="B57" s="6">
        <v>9770</v>
      </c>
      <c r="C57" s="21" t="s">
        <v>15</v>
      </c>
      <c r="D57" s="22"/>
      <c r="E57" s="22"/>
      <c r="F57" s="22"/>
      <c r="G57" s="22"/>
      <c r="H57" s="23">
        <f>H58</f>
        <v>2291658</v>
      </c>
      <c r="I57" s="24"/>
      <c r="J57" s="1"/>
      <c r="K57" s="1"/>
      <c r="L57" s="1"/>
      <c r="M57" s="1"/>
      <c r="N57" s="1"/>
      <c r="O57" s="1"/>
    </row>
    <row r="58" spans="1:15" ht="30.6" customHeight="1" x14ac:dyDescent="0.3">
      <c r="A58" s="10" t="s">
        <v>14</v>
      </c>
      <c r="B58" s="6"/>
      <c r="C58" s="25" t="s">
        <v>13</v>
      </c>
      <c r="D58" s="26"/>
      <c r="E58" s="26"/>
      <c r="F58" s="26"/>
      <c r="G58" s="26"/>
      <c r="H58" s="27">
        <f>1791658+500000</f>
        <v>2291658</v>
      </c>
      <c r="I58" s="28"/>
      <c r="J58" s="1"/>
      <c r="K58" s="1"/>
      <c r="L58" s="1"/>
      <c r="M58" s="1"/>
      <c r="N58" s="1"/>
      <c r="O58" s="1"/>
    </row>
    <row r="59" spans="1:15" ht="102.6" customHeight="1" x14ac:dyDescent="0.3">
      <c r="A59" s="10" t="s">
        <v>53</v>
      </c>
      <c r="B59" s="6">
        <v>9770</v>
      </c>
      <c r="C59" s="21" t="s">
        <v>55</v>
      </c>
      <c r="D59" s="22"/>
      <c r="E59" s="22"/>
      <c r="F59" s="22"/>
      <c r="G59" s="22"/>
      <c r="H59" s="23">
        <f>SUM(H60:I61)</f>
        <v>491000</v>
      </c>
      <c r="I59" s="24"/>
      <c r="J59" s="1"/>
      <c r="K59" s="1"/>
      <c r="L59" s="1"/>
      <c r="M59" s="1"/>
      <c r="N59" s="1"/>
      <c r="O59" s="1"/>
    </row>
    <row r="60" spans="1:15" ht="30.6" customHeight="1" x14ac:dyDescent="0.3">
      <c r="A60" s="10" t="s">
        <v>29</v>
      </c>
      <c r="B60" s="6"/>
      <c r="C60" s="25" t="s">
        <v>30</v>
      </c>
      <c r="D60" s="26"/>
      <c r="E60" s="26"/>
      <c r="F60" s="26"/>
      <c r="G60" s="26"/>
      <c r="H60" s="27">
        <f>240000</f>
        <v>240000</v>
      </c>
      <c r="I60" s="28"/>
      <c r="J60" s="1"/>
      <c r="K60" s="1"/>
      <c r="L60" s="1"/>
      <c r="M60" s="1"/>
      <c r="N60" s="1"/>
      <c r="O60" s="1"/>
    </row>
    <row r="61" spans="1:15" ht="30.6" customHeight="1" x14ac:dyDescent="0.3">
      <c r="A61" s="10" t="s">
        <v>27</v>
      </c>
      <c r="B61" s="6"/>
      <c r="C61" s="25" t="s">
        <v>44</v>
      </c>
      <c r="D61" s="26"/>
      <c r="E61" s="26"/>
      <c r="F61" s="26"/>
      <c r="G61" s="26"/>
      <c r="H61" s="27">
        <f>251000</f>
        <v>251000</v>
      </c>
      <c r="I61" s="28"/>
      <c r="J61" s="1"/>
      <c r="K61" s="1"/>
      <c r="L61" s="1"/>
      <c r="M61" s="1"/>
      <c r="N61" s="1"/>
      <c r="O61" s="1"/>
    </row>
    <row r="62" spans="1:15" ht="85.9" customHeight="1" x14ac:dyDescent="0.3">
      <c r="A62" s="20" t="s">
        <v>74</v>
      </c>
      <c r="B62" s="6">
        <v>9770</v>
      </c>
      <c r="C62" s="21" t="s">
        <v>75</v>
      </c>
      <c r="D62" s="22"/>
      <c r="E62" s="22"/>
      <c r="F62" s="22"/>
      <c r="G62" s="22"/>
      <c r="H62" s="23">
        <f>H63</f>
        <v>1225500</v>
      </c>
      <c r="I62" s="24"/>
      <c r="J62" s="1"/>
      <c r="K62" s="1"/>
      <c r="L62" s="1"/>
      <c r="M62" s="1"/>
      <c r="N62" s="1"/>
      <c r="O62" s="1"/>
    </row>
    <row r="63" spans="1:15" ht="30.6" customHeight="1" x14ac:dyDescent="0.3">
      <c r="A63" s="20" t="s">
        <v>14</v>
      </c>
      <c r="B63" s="6"/>
      <c r="C63" s="25" t="s">
        <v>13</v>
      </c>
      <c r="D63" s="26"/>
      <c r="E63" s="26"/>
      <c r="F63" s="26"/>
      <c r="G63" s="26"/>
      <c r="H63" s="27">
        <f>1225500</f>
        <v>1225500</v>
      </c>
      <c r="I63" s="28"/>
      <c r="J63" s="1"/>
      <c r="K63" s="1"/>
      <c r="L63" s="1"/>
      <c r="M63" s="1"/>
      <c r="N63" s="1"/>
      <c r="O63" s="1"/>
    </row>
    <row r="64" spans="1:15" ht="141" customHeight="1" x14ac:dyDescent="0.3">
      <c r="A64" s="17" t="s">
        <v>69</v>
      </c>
      <c r="B64" s="6">
        <v>9820</v>
      </c>
      <c r="C64" s="40" t="s">
        <v>70</v>
      </c>
      <c r="D64" s="41"/>
      <c r="E64" s="41"/>
      <c r="F64" s="41"/>
      <c r="G64" s="42"/>
      <c r="H64" s="23">
        <f>H65</f>
        <v>2506695</v>
      </c>
      <c r="I64" s="24"/>
      <c r="J64" s="1"/>
      <c r="K64" s="1"/>
      <c r="L64" s="1"/>
      <c r="M64" s="1"/>
      <c r="N64" s="1"/>
      <c r="O64" s="1"/>
    </row>
    <row r="65" spans="1:15" ht="30.6" customHeight="1" x14ac:dyDescent="0.3">
      <c r="A65" s="13">
        <v>99000000000</v>
      </c>
      <c r="B65" s="6"/>
      <c r="C65" s="25" t="s">
        <v>10</v>
      </c>
      <c r="D65" s="26"/>
      <c r="E65" s="26"/>
      <c r="F65" s="26"/>
      <c r="G65" s="26"/>
      <c r="H65" s="27">
        <f>2506695</f>
        <v>2506695</v>
      </c>
      <c r="I65" s="28"/>
      <c r="J65" s="1"/>
      <c r="K65" s="1"/>
      <c r="L65" s="1"/>
      <c r="M65" s="1"/>
      <c r="N65" s="1"/>
      <c r="O65" s="1"/>
    </row>
    <row r="66" spans="1:15" ht="22.15" customHeight="1" x14ac:dyDescent="0.3">
      <c r="A66" s="35" t="s">
        <v>16</v>
      </c>
      <c r="B66" s="36"/>
      <c r="C66" s="36"/>
      <c r="D66" s="36"/>
      <c r="E66" s="36"/>
      <c r="F66" s="36"/>
      <c r="G66" s="36"/>
      <c r="H66" s="36"/>
      <c r="I66" s="37"/>
      <c r="J66" s="1"/>
      <c r="K66" s="1"/>
      <c r="L66" s="1"/>
      <c r="M66" s="1"/>
      <c r="N66" s="1"/>
      <c r="O66" s="1"/>
    </row>
    <row r="67" spans="1:15" ht="66" customHeight="1" x14ac:dyDescent="0.3">
      <c r="A67" s="17" t="s">
        <v>49</v>
      </c>
      <c r="B67" s="6">
        <v>9800</v>
      </c>
      <c r="C67" s="21" t="s">
        <v>50</v>
      </c>
      <c r="D67" s="22"/>
      <c r="E67" s="22"/>
      <c r="F67" s="22"/>
      <c r="G67" s="22"/>
      <c r="H67" s="38">
        <f>H68</f>
        <v>10393560</v>
      </c>
      <c r="I67" s="39"/>
      <c r="J67" s="1"/>
      <c r="K67" s="1"/>
      <c r="L67" s="1"/>
      <c r="M67" s="1"/>
      <c r="N67" s="1"/>
      <c r="O67" s="1"/>
    </row>
    <row r="68" spans="1:15" ht="22.9" customHeight="1" x14ac:dyDescent="0.3">
      <c r="A68" s="13">
        <v>99000000000</v>
      </c>
      <c r="B68" s="6"/>
      <c r="C68" s="25" t="s">
        <v>10</v>
      </c>
      <c r="D68" s="26"/>
      <c r="E68" s="26"/>
      <c r="F68" s="26"/>
      <c r="G68" s="26"/>
      <c r="H68" s="43">
        <f>2846000+1300000+40000000-40000000+10000000+1600000-10000000+647560+4000000</f>
        <v>10393560</v>
      </c>
      <c r="I68" s="44"/>
      <c r="J68" s="1"/>
      <c r="K68" s="1"/>
      <c r="L68" s="1"/>
      <c r="M68" s="1"/>
      <c r="N68" s="1"/>
      <c r="O68" s="1"/>
    </row>
    <row r="69" spans="1:15" ht="97.9" customHeight="1" x14ac:dyDescent="0.3">
      <c r="A69" s="10" t="s">
        <v>53</v>
      </c>
      <c r="B69" s="6">
        <v>9770</v>
      </c>
      <c r="C69" s="21" t="s">
        <v>55</v>
      </c>
      <c r="D69" s="22"/>
      <c r="E69" s="22"/>
      <c r="F69" s="22"/>
      <c r="G69" s="22"/>
      <c r="H69" s="23">
        <f>SUM(H70:I71)</f>
        <v>109000</v>
      </c>
      <c r="I69" s="24"/>
      <c r="J69" s="1"/>
      <c r="K69" s="1"/>
      <c r="L69" s="1"/>
      <c r="M69" s="1"/>
      <c r="N69" s="1"/>
      <c r="O69" s="1"/>
    </row>
    <row r="70" spans="1:15" ht="33.6" customHeight="1" x14ac:dyDescent="0.3">
      <c r="A70" s="10" t="s">
        <v>29</v>
      </c>
      <c r="B70" s="6"/>
      <c r="C70" s="25" t="s">
        <v>30</v>
      </c>
      <c r="D70" s="26"/>
      <c r="E70" s="26"/>
      <c r="F70" s="26"/>
      <c r="G70" s="26"/>
      <c r="H70" s="27">
        <f>60000</f>
        <v>60000</v>
      </c>
      <c r="I70" s="28"/>
      <c r="J70" s="1"/>
      <c r="K70" s="1"/>
      <c r="L70" s="1"/>
      <c r="M70" s="1"/>
      <c r="N70" s="1"/>
      <c r="O70" s="1"/>
    </row>
    <row r="71" spans="1:15" ht="33.6" customHeight="1" x14ac:dyDescent="0.3">
      <c r="A71" s="10" t="s">
        <v>27</v>
      </c>
      <c r="B71" s="6"/>
      <c r="C71" s="25" t="s">
        <v>44</v>
      </c>
      <c r="D71" s="26"/>
      <c r="E71" s="26"/>
      <c r="F71" s="26"/>
      <c r="G71" s="26"/>
      <c r="H71" s="27">
        <f>49000</f>
        <v>49000</v>
      </c>
      <c r="I71" s="28"/>
      <c r="J71" s="1"/>
      <c r="K71" s="1"/>
      <c r="L71" s="1"/>
      <c r="M71" s="1"/>
      <c r="N71" s="1"/>
      <c r="O71" s="1"/>
    </row>
    <row r="72" spans="1:15" ht="93" customHeight="1" x14ac:dyDescent="0.3">
      <c r="A72" s="10" t="s">
        <v>53</v>
      </c>
      <c r="B72" s="6">
        <v>9770</v>
      </c>
      <c r="C72" s="21" t="s">
        <v>56</v>
      </c>
      <c r="D72" s="22"/>
      <c r="E72" s="22"/>
      <c r="F72" s="22"/>
      <c r="G72" s="22"/>
      <c r="H72" s="23">
        <f>SUM(H73:I74)</f>
        <v>3995495</v>
      </c>
      <c r="I72" s="24"/>
      <c r="J72" s="1"/>
      <c r="K72" s="1"/>
      <c r="L72" s="1"/>
      <c r="M72" s="1"/>
      <c r="N72" s="1"/>
      <c r="O72" s="1"/>
    </row>
    <row r="73" spans="1:15" ht="30.6" customHeight="1" x14ac:dyDescent="0.3">
      <c r="A73" s="10" t="s">
        <v>26</v>
      </c>
      <c r="B73" s="6"/>
      <c r="C73" s="25" t="s">
        <v>33</v>
      </c>
      <c r="D73" s="26"/>
      <c r="E73" s="26"/>
      <c r="F73" s="26"/>
      <c r="G73" s="26"/>
      <c r="H73" s="27">
        <v>3798995</v>
      </c>
      <c r="I73" s="28"/>
      <c r="J73" s="1"/>
      <c r="K73" s="1"/>
      <c r="L73" s="1"/>
      <c r="M73" s="1"/>
      <c r="N73" s="1"/>
      <c r="O73" s="1"/>
    </row>
    <row r="74" spans="1:15" ht="30.6" customHeight="1" x14ac:dyDescent="0.3">
      <c r="A74" s="10" t="s">
        <v>25</v>
      </c>
      <c r="B74" s="6"/>
      <c r="C74" s="25" t="s">
        <v>36</v>
      </c>
      <c r="D74" s="26"/>
      <c r="E74" s="26"/>
      <c r="F74" s="26"/>
      <c r="G74" s="26"/>
      <c r="H74" s="27">
        <v>196500</v>
      </c>
      <c r="I74" s="28"/>
      <c r="J74" s="1"/>
      <c r="K74" s="1"/>
      <c r="L74" s="1"/>
      <c r="M74" s="1"/>
      <c r="N74" s="1"/>
      <c r="O74" s="1"/>
    </row>
    <row r="75" spans="1:15" ht="153" customHeight="1" x14ac:dyDescent="0.3">
      <c r="A75" s="10" t="s">
        <v>45</v>
      </c>
      <c r="B75" s="6">
        <v>9770</v>
      </c>
      <c r="C75" s="21" t="s">
        <v>54</v>
      </c>
      <c r="D75" s="22"/>
      <c r="E75" s="22"/>
      <c r="F75" s="22"/>
      <c r="G75" s="22"/>
      <c r="H75" s="23">
        <f>H76</f>
        <v>1550246.74</v>
      </c>
      <c r="I75" s="24"/>
      <c r="J75" s="1"/>
      <c r="K75" s="1"/>
      <c r="L75" s="1"/>
      <c r="M75" s="1"/>
      <c r="N75" s="1"/>
      <c r="O75" s="1"/>
    </row>
    <row r="76" spans="1:15" ht="30.6" customHeight="1" x14ac:dyDescent="0.3">
      <c r="A76" s="10" t="s">
        <v>29</v>
      </c>
      <c r="B76" s="6"/>
      <c r="C76" s="25" t="s">
        <v>30</v>
      </c>
      <c r="D76" s="26"/>
      <c r="E76" s="26"/>
      <c r="F76" s="26"/>
      <c r="G76" s="26"/>
      <c r="H76" s="27">
        <f>1550246.74</f>
        <v>1550246.74</v>
      </c>
      <c r="I76" s="28"/>
      <c r="J76" s="1"/>
      <c r="K76" s="1"/>
      <c r="L76" s="1"/>
      <c r="M76" s="1"/>
      <c r="N76" s="1"/>
      <c r="O76" s="1"/>
    </row>
    <row r="77" spans="1:15" ht="20.45" customHeight="1" x14ac:dyDescent="0.3">
      <c r="A77" s="6"/>
      <c r="B77" s="6"/>
      <c r="C77" s="78" t="s">
        <v>17</v>
      </c>
      <c r="D77" s="79"/>
      <c r="E77" s="79"/>
      <c r="F77" s="79"/>
      <c r="G77" s="79"/>
      <c r="H77" s="80">
        <f>SUM(H78:I79)</f>
        <v>810392821.23000002</v>
      </c>
      <c r="I77" s="81"/>
      <c r="J77" s="1"/>
      <c r="K77" s="1"/>
      <c r="L77" s="1"/>
      <c r="M77" s="1"/>
      <c r="N77" s="1"/>
      <c r="O77" s="1"/>
    </row>
    <row r="78" spans="1:15" ht="19.5" customHeight="1" x14ac:dyDescent="0.3">
      <c r="A78" s="9"/>
      <c r="B78" s="6"/>
      <c r="C78" s="21" t="s">
        <v>19</v>
      </c>
      <c r="D78" s="22"/>
      <c r="E78" s="22"/>
      <c r="F78" s="22"/>
      <c r="G78" s="22"/>
      <c r="H78" s="23">
        <f>H37+H39+H49+H51+H55+H57+H59+H53+H47+H64+H62</f>
        <v>794344519.49000001</v>
      </c>
      <c r="I78" s="24"/>
      <c r="J78" s="1"/>
      <c r="K78" s="1"/>
      <c r="L78" s="1"/>
      <c r="M78" s="1"/>
      <c r="N78" s="1"/>
      <c r="O78" s="1"/>
    </row>
    <row r="79" spans="1:15" ht="20.45" customHeight="1" x14ac:dyDescent="0.3">
      <c r="A79" s="6"/>
      <c r="B79" s="6"/>
      <c r="C79" s="21" t="s">
        <v>18</v>
      </c>
      <c r="D79" s="22"/>
      <c r="E79" s="22"/>
      <c r="F79" s="22"/>
      <c r="G79" s="22"/>
      <c r="H79" s="23">
        <f>H67+H72+H75+H69</f>
        <v>16048301.74</v>
      </c>
      <c r="I79" s="24"/>
      <c r="J79" s="1"/>
      <c r="K79" s="1"/>
      <c r="L79" s="1"/>
      <c r="M79" s="1"/>
      <c r="N79" s="1"/>
      <c r="O79" s="1"/>
    </row>
    <row r="80" spans="1:15" ht="9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73.5" customHeight="1" x14ac:dyDescent="0.35">
      <c r="A81" s="33" t="s">
        <v>72</v>
      </c>
      <c r="B81" s="33"/>
      <c r="C81" s="33"/>
      <c r="D81" s="33"/>
      <c r="E81" s="14"/>
      <c r="F81" s="14"/>
      <c r="G81" s="34" t="s">
        <v>73</v>
      </c>
      <c r="H81" s="34"/>
      <c r="I81" s="34"/>
      <c r="J81" s="1"/>
      <c r="K81" s="1"/>
      <c r="L81" s="1"/>
      <c r="M81" s="1"/>
      <c r="N81" s="1"/>
      <c r="O81" s="1"/>
    </row>
    <row r="82" spans="1:15" ht="20.45" customHeight="1" x14ac:dyDescent="0.3">
      <c r="A82" s="77"/>
      <c r="B82" s="77"/>
      <c r="C82" s="77"/>
      <c r="D82" s="77"/>
      <c r="E82" s="77"/>
      <c r="F82" s="77"/>
      <c r="G82" s="77"/>
      <c r="H82" s="77"/>
      <c r="I82" s="77"/>
      <c r="J82" s="1"/>
      <c r="K82" s="1"/>
      <c r="L82" s="1"/>
      <c r="M82" s="1"/>
      <c r="N82" s="1"/>
      <c r="O82" s="1"/>
    </row>
    <row r="83" spans="1:15" ht="23.25" x14ac:dyDescent="0.35">
      <c r="A83" s="4"/>
      <c r="B83" s="3"/>
      <c r="C83" s="3"/>
      <c r="D83" s="3"/>
      <c r="E83" s="3"/>
      <c r="F83" s="3"/>
      <c r="G83" s="3"/>
      <c r="H83" s="3"/>
      <c r="I83" s="3"/>
      <c r="J83" s="1"/>
      <c r="K83" s="1"/>
      <c r="L83" s="1"/>
      <c r="M83" s="1"/>
      <c r="N83" s="1"/>
      <c r="O83" s="1"/>
    </row>
    <row r="84" spans="1:15" ht="18.7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8.7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8.7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8.7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8.7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8.7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8.7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8.7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8.7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8.7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8.7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</sheetData>
  <mergeCells count="144">
    <mergeCell ref="B19:G19"/>
    <mergeCell ref="H19:I19"/>
    <mergeCell ref="B20:G20"/>
    <mergeCell ref="H20:I20"/>
    <mergeCell ref="B21:G21"/>
    <mergeCell ref="H21:I21"/>
    <mergeCell ref="B18:G18"/>
    <mergeCell ref="H18:I18"/>
    <mergeCell ref="B22:G22"/>
    <mergeCell ref="H22:I22"/>
    <mergeCell ref="H23:I23"/>
    <mergeCell ref="B26:G26"/>
    <mergeCell ref="H26:I26"/>
    <mergeCell ref="B27:G27"/>
    <mergeCell ref="C44:G44"/>
    <mergeCell ref="C35:G35"/>
    <mergeCell ref="H35:I35"/>
    <mergeCell ref="B30:G30"/>
    <mergeCell ref="C34:G34"/>
    <mergeCell ref="B24:G24"/>
    <mergeCell ref="H24:I24"/>
    <mergeCell ref="B25:G25"/>
    <mergeCell ref="H25:I25"/>
    <mergeCell ref="H27:I27"/>
    <mergeCell ref="B23:G23"/>
    <mergeCell ref="C54:G54"/>
    <mergeCell ref="H54:I54"/>
    <mergeCell ref="A28:I28"/>
    <mergeCell ref="H31:I31"/>
    <mergeCell ref="B31:G31"/>
    <mergeCell ref="A32:I32"/>
    <mergeCell ref="H49:I49"/>
    <mergeCell ref="C53:G53"/>
    <mergeCell ref="C47:G47"/>
    <mergeCell ref="H47:I47"/>
    <mergeCell ref="C48:G48"/>
    <mergeCell ref="H48:I48"/>
    <mergeCell ref="C49:G49"/>
    <mergeCell ref="C50:G50"/>
    <mergeCell ref="H50:I50"/>
    <mergeCell ref="A82:I82"/>
    <mergeCell ref="C79:G79"/>
    <mergeCell ref="H79:I79"/>
    <mergeCell ref="C78:G78"/>
    <mergeCell ref="H78:I78"/>
    <mergeCell ref="B17:G17"/>
    <mergeCell ref="H17:I17"/>
    <mergeCell ref="C77:G77"/>
    <mergeCell ref="H77:I77"/>
    <mergeCell ref="C40:G40"/>
    <mergeCell ref="H40:I40"/>
    <mergeCell ref="C41:G41"/>
    <mergeCell ref="H41:I41"/>
    <mergeCell ref="C42:G42"/>
    <mergeCell ref="H42:I42"/>
    <mergeCell ref="B29:G29"/>
    <mergeCell ref="H29:I29"/>
    <mergeCell ref="H34:I34"/>
    <mergeCell ref="C56:G56"/>
    <mergeCell ref="H43:I43"/>
    <mergeCell ref="H38:I38"/>
    <mergeCell ref="H30:I30"/>
    <mergeCell ref="H55:I55"/>
    <mergeCell ref="H53:I53"/>
    <mergeCell ref="A4:I4"/>
    <mergeCell ref="A5:B5"/>
    <mergeCell ref="A6:B6"/>
    <mergeCell ref="A7:I7"/>
    <mergeCell ref="H9:I9"/>
    <mergeCell ref="B9:G9"/>
    <mergeCell ref="A10:I10"/>
    <mergeCell ref="H16:I16"/>
    <mergeCell ref="B11:G11"/>
    <mergeCell ref="B12:G12"/>
    <mergeCell ref="H11:I11"/>
    <mergeCell ref="H12:I12"/>
    <mergeCell ref="B15:G15"/>
    <mergeCell ref="H15:I15"/>
    <mergeCell ref="B16:G16"/>
    <mergeCell ref="B13:G13"/>
    <mergeCell ref="H13:I13"/>
    <mergeCell ref="B14:G14"/>
    <mergeCell ref="H14:I14"/>
    <mergeCell ref="C59:G59"/>
    <mergeCell ref="H59:I59"/>
    <mergeCell ref="C60:G60"/>
    <mergeCell ref="H60:I60"/>
    <mergeCell ref="C61:G61"/>
    <mergeCell ref="H61:I61"/>
    <mergeCell ref="C39:G39"/>
    <mergeCell ref="A36:I36"/>
    <mergeCell ref="C38:G38"/>
    <mergeCell ref="H39:I39"/>
    <mergeCell ref="H58:I58"/>
    <mergeCell ref="C58:G58"/>
    <mergeCell ref="C43:G43"/>
    <mergeCell ref="C46:G46"/>
    <mergeCell ref="C57:G57"/>
    <mergeCell ref="H57:I57"/>
    <mergeCell ref="H56:I56"/>
    <mergeCell ref="C37:G37"/>
    <mergeCell ref="H37:I37"/>
    <mergeCell ref="H46:I46"/>
    <mergeCell ref="H45:I45"/>
    <mergeCell ref="C55:G55"/>
    <mergeCell ref="H44:I44"/>
    <mergeCell ref="C45:G45"/>
    <mergeCell ref="C72:G72"/>
    <mergeCell ref="H72:I72"/>
    <mergeCell ref="C73:G73"/>
    <mergeCell ref="H73:I73"/>
    <mergeCell ref="A66:I66"/>
    <mergeCell ref="C67:G67"/>
    <mergeCell ref="H67:I67"/>
    <mergeCell ref="C64:G64"/>
    <mergeCell ref="H64:I64"/>
    <mergeCell ref="C65:G65"/>
    <mergeCell ref="H65:I65"/>
    <mergeCell ref="C68:G68"/>
    <mergeCell ref="H68:I68"/>
    <mergeCell ref="C62:G62"/>
    <mergeCell ref="H62:I62"/>
    <mergeCell ref="C63:G63"/>
    <mergeCell ref="H63:I63"/>
    <mergeCell ref="E2:I2"/>
    <mergeCell ref="E1:I1"/>
    <mergeCell ref="A81:D81"/>
    <mergeCell ref="G81:I81"/>
    <mergeCell ref="C51:G51"/>
    <mergeCell ref="H51:I51"/>
    <mergeCell ref="C52:G52"/>
    <mergeCell ref="H52:I52"/>
    <mergeCell ref="C75:G75"/>
    <mergeCell ref="H75:I75"/>
    <mergeCell ref="C76:G76"/>
    <mergeCell ref="H76:I76"/>
    <mergeCell ref="C74:G74"/>
    <mergeCell ref="H74:I74"/>
    <mergeCell ref="C69:G69"/>
    <mergeCell ref="H69:I69"/>
    <mergeCell ref="C70:G70"/>
    <mergeCell ref="H70:I70"/>
    <mergeCell ref="C71:G71"/>
    <mergeCell ref="H71:I71"/>
  </mergeCells>
  <pageMargins left="0.70866141732283472" right="0.51181102362204722" top="0.74803149606299213" bottom="0.55118110236220474" header="0.31496062992125984" footer="0.31496062992125984"/>
  <pageSetup paperSize="9" scale="96" orientation="portrait" r:id="rId1"/>
  <headerFooter differentFirst="1">
    <oddHeader xml:space="preserve">&amp;C&amp;P&amp;R&amp;"Times New Roman,курсив"&amp;12Продовження додатка 3
</oddHeader>
  </headerFooter>
  <rowBreaks count="2" manualBreakCount="2">
    <brk id="31" max="8" man="1"/>
    <brk id="6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09.2022</vt:lpstr>
      <vt:lpstr>'09.2022'!Заголовки_для_печати</vt:lpstr>
      <vt:lpstr>'09.2022'!Область_печати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2022-10-04T11:16:39Z</dcterms:modified>
</cp:coreProperties>
</file>