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25" windowWidth="14805" windowHeight="6990"/>
  </bookViews>
  <sheets>
    <sheet name="Лист1" sheetId="3" r:id="rId1"/>
  </sheets>
  <definedNames>
    <definedName name="_xlnm.Print_Titles" localSheetId="0">Лист1!$14:$14</definedName>
  </definedNames>
  <calcPr calcId="162913"/>
</workbook>
</file>

<file path=xl/calcChain.xml><?xml version="1.0" encoding="utf-8"?>
<calcChain xmlns="http://schemas.openxmlformats.org/spreadsheetml/2006/main">
  <c r="J32" i="3" l="1"/>
  <c r="H27" i="3" l="1"/>
  <c r="H25" i="3"/>
  <c r="H23" i="3"/>
  <c r="H21" i="3"/>
  <c r="H18" i="3"/>
  <c r="H16" i="3"/>
  <c r="J81" i="3" l="1"/>
  <c r="I81" i="3"/>
  <c r="H81" i="3"/>
  <c r="J80" i="3"/>
  <c r="I80" i="3"/>
  <c r="H80" i="3"/>
  <c r="J77" i="3"/>
  <c r="I77" i="3"/>
  <c r="H77" i="3"/>
  <c r="J75" i="3"/>
  <c r="I75" i="3"/>
  <c r="G74" i="3"/>
  <c r="G73" i="3"/>
  <c r="G72" i="3"/>
  <c r="G71" i="3"/>
  <c r="G70" i="3"/>
  <c r="G69" i="3"/>
  <c r="G75" i="3" s="1"/>
  <c r="G67" i="3"/>
  <c r="G66" i="3"/>
  <c r="J65" i="3"/>
  <c r="I65" i="3"/>
  <c r="H65" i="3"/>
  <c r="G64" i="3"/>
  <c r="G63" i="3"/>
  <c r="J62" i="3"/>
  <c r="I62" i="3"/>
  <c r="H62" i="3"/>
  <c r="G59" i="3"/>
  <c r="H58" i="3"/>
  <c r="G58" i="3" s="1"/>
  <c r="G57" i="3"/>
  <c r="G56" i="3"/>
  <c r="G55" i="3"/>
  <c r="J54" i="3"/>
  <c r="J60" i="3" s="1"/>
  <c r="I54" i="3"/>
  <c r="I60" i="3" s="1"/>
  <c r="J53" i="3"/>
  <c r="I53" i="3"/>
  <c r="H53" i="3"/>
  <c r="G52" i="3"/>
  <c r="J51" i="3"/>
  <c r="I51" i="3"/>
  <c r="H51" i="3"/>
  <c r="G50" i="3"/>
  <c r="G49" i="3"/>
  <c r="H47" i="3"/>
  <c r="G47" i="3" s="1"/>
  <c r="H46" i="3"/>
  <c r="G46" i="3" s="1"/>
  <c r="J45" i="3"/>
  <c r="J48" i="3" s="1"/>
  <c r="I45" i="3"/>
  <c r="I48" i="3" s="1"/>
  <c r="G43" i="3"/>
  <c r="G42" i="3"/>
  <c r="G41" i="3"/>
  <c r="H40" i="3"/>
  <c r="G40" i="3" s="1"/>
  <c r="J39" i="3"/>
  <c r="J38" i="3" s="1"/>
  <c r="J44" i="3" s="1"/>
  <c r="I39" i="3"/>
  <c r="H39" i="3"/>
  <c r="H38" i="3" s="1"/>
  <c r="H44" i="3" s="1"/>
  <c r="H36" i="3"/>
  <c r="G36" i="3" s="1"/>
  <c r="G35" i="3"/>
  <c r="G34" i="3"/>
  <c r="J33" i="3"/>
  <c r="I33" i="3"/>
  <c r="H33" i="3"/>
  <c r="G32" i="3"/>
  <c r="G31" i="3"/>
  <c r="G30" i="3"/>
  <c r="G29" i="3"/>
  <c r="G28" i="3"/>
  <c r="G27" i="3"/>
  <c r="G26" i="3"/>
  <c r="G25" i="3"/>
  <c r="G24" i="3"/>
  <c r="G23" i="3"/>
  <c r="G22" i="3"/>
  <c r="G21" i="3"/>
  <c r="G19" i="3"/>
  <c r="G18" i="3"/>
  <c r="G17" i="3"/>
  <c r="G16" i="3"/>
  <c r="J15" i="3"/>
  <c r="I15" i="3"/>
  <c r="H61" i="3" l="1"/>
  <c r="H68" i="3" s="1"/>
  <c r="J61" i="3"/>
  <c r="J68" i="3" s="1"/>
  <c r="I61" i="3"/>
  <c r="I68" i="3" s="1"/>
  <c r="G39" i="3"/>
  <c r="G53" i="3"/>
  <c r="G65" i="3"/>
  <c r="G33" i="3"/>
  <c r="G51" i="3"/>
  <c r="G62" i="3"/>
  <c r="I38" i="3"/>
  <c r="G80" i="3"/>
  <c r="I37" i="3"/>
  <c r="H15" i="3"/>
  <c r="G15" i="3" s="1"/>
  <c r="J37" i="3"/>
  <c r="J78" i="3" s="1"/>
  <c r="H45" i="3"/>
  <c r="G45" i="3" s="1"/>
  <c r="G48" i="3" s="1"/>
  <c r="G77" i="3"/>
  <c r="G81" i="3"/>
  <c r="H54" i="3"/>
  <c r="G68" i="3" l="1"/>
  <c r="G61" i="3"/>
  <c r="J76" i="3"/>
  <c r="H37" i="3"/>
  <c r="I44" i="3"/>
  <c r="I76" i="3" s="1"/>
  <c r="G38" i="3"/>
  <c r="G44" i="3" s="1"/>
  <c r="H48" i="3"/>
  <c r="G54" i="3"/>
  <c r="G60" i="3" s="1"/>
  <c r="H60" i="3"/>
  <c r="G37" i="3" l="1"/>
  <c r="H78" i="3"/>
  <c r="H76" i="3"/>
  <c r="G76" i="3" s="1"/>
  <c r="I78" i="3"/>
  <c r="G78" i="3" l="1"/>
</calcChain>
</file>

<file path=xl/sharedStrings.xml><?xml version="1.0" encoding="utf-8"?>
<sst xmlns="http://schemas.openxmlformats.org/spreadsheetml/2006/main" count="140" uniqueCount="85">
  <si>
    <t xml:space="preserve">ПЕРЕЛІК </t>
  </si>
  <si>
    <t>Інша економічна діяльність</t>
  </si>
  <si>
    <t>Усього</t>
  </si>
  <si>
    <t>Отримання сертифікатів (при введені об'єкта в експлуатацію, енергоефективності тощо)</t>
  </si>
  <si>
    <t>Проведення заходів з оплати поштових послуг</t>
  </si>
  <si>
    <t>Оплата авансових внесків для проведення виконавчого провадження</t>
  </si>
  <si>
    <t>Об'єкти комунального будівництва</t>
  </si>
  <si>
    <t>Назва напряму діяльності (пріоритетні завдання)</t>
  </si>
  <si>
    <t>Виконавці</t>
  </si>
  <si>
    <t>2019-2021</t>
  </si>
  <si>
    <t>Управління капітального будівництва виконкому Криворізької міської ради</t>
  </si>
  <si>
    <t>на 2021 рік</t>
  </si>
  <si>
    <t>Перелік заходів Програми</t>
  </si>
  <si>
    <t>1.2. Нове будівництво, реконструкція та капітальний ремонт об’єктів інженерно-транспортної інфраструктури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</si>
  <si>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</si>
  <si>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</si>
  <si>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</si>
  <si>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 xml:space="preserve">Оплата судового збору </t>
  </si>
  <si>
    <t>Разом за Програмою, з них</t>
  </si>
  <si>
    <t>Джерела фінансування</t>
  </si>
  <si>
    <t>державний бюджет</t>
  </si>
  <si>
    <t>5.2. Капітальний ремонт спортивних споруд та будівель</t>
  </si>
  <si>
    <t xml:space="preserve">у тому числі: </t>
  </si>
  <si>
    <t>Загальний обсяг фінансування, тис. грн</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</si>
  <si>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</si>
  <si>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</si>
  <si>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</si>
  <si>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</si>
  <si>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</si>
  <si>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до рішення міської ради</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</si>
  <si>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</si>
  <si>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</si>
  <si>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</si>
  <si>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</si>
  <si>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</si>
  <si>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Об'єкти будівництва адміністративних будівель</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</si>
  <si>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</si>
  <si>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</si>
  <si>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</si>
  <si>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</si>
  <si>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Нове будівництво адміністративної будівлі з освітніми та науково-дослідними приміщення-ми в складі Центру креативної економіки м.Кривого Рогу за адресою: пр-т Металургів, буд. 2, м. Кривий Ріг, Дніпропетровська обл.</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</si>
  <si>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</si>
  <si>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</si>
  <si>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</si>
  <si>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</si>
  <si>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Загальний обсяг фінансування, з них:
</t>
  </si>
  <si>
    <r>
      <t xml:space="preserve">4.1 Нове будівництво, реконструкція та </t>
    </r>
    <r>
      <rPr>
        <b/>
        <sz val="9"/>
        <color theme="1"/>
        <rFont val="Times New Roman"/>
        <family val="1"/>
        <charset val="204"/>
      </rPr>
      <t>капітальний ремонт</t>
    </r>
    <r>
      <rPr>
        <b/>
        <sz val="9"/>
        <rFont val="Times New Roman"/>
        <family val="1"/>
        <charset val="204"/>
      </rPr>
      <t xml:space="preserve"> закладів культури</t>
    </r>
  </si>
  <si>
    <t xml:space="preserve">у тому числі орієнтовний обсяг </t>
  </si>
  <si>
    <t>4.1. Капітальний ремонт закладів культури</t>
  </si>
  <si>
    <t>бюджет Криворізької міської територіальної громади</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</si>
  <si>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</si>
  <si>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</si>
  <si>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</si>
  <si>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</si>
  <si>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Нове будівництво, реконструкція та капітальний ремонт адміністративних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</si>
  <si>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</si>
  <si>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</si>
  <si>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</si>
  <si>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
кої міської ради Дніпропетровської області, за адресою: вул. Кибальчича, 19, Тернівський район, м. Кривий Ріг, Дніпропетровська обл., Україна</t>
  </si>
  <si>
    <t>1.3. Капітальний ремонт об’єктів благоустрою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</si>
  <si>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</si>
  <si>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</si>
  <si>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</si>
  <si>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r>
      <rPr>
        <b/>
        <i/>
        <sz val="9"/>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9"/>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Дніпропетровська обл., Україна</t>
    </r>
  </si>
  <si>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</si>
  <si>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</si>
  <si>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Об'єкти будівництва установ та закладів культури</t>
  </si>
  <si>
    <t>Капітальний ремонт закладів культури</t>
  </si>
  <si>
    <t>7</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</si>
  <si>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для Криворізької гімназії №104 Криворізької міської ради 
(адреса місцезнаходження: вулиця Авангардна, будинок 8, місто Кривий Ріг, Криворізький район, Дніпропетровська область, 50482; код юридичної особи в ЄДРПОУ: 33453533) </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</si>
  <si>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та капітального ремонту пришкільної території для Криворізької загальноосвітньої школи І-ІІІ ступенів №75 Криворізької міської ради Дніпропетровської області (адреса місцезнаходження: вулиця Героїв АТО, будинок 52, місто Кривий Ріг, Криворізький район, Дніпропетровська область, 50065; код юридичної особи в ЄДРПОУ:33265592) </t>
  </si>
  <si>
    <t>Державний бюджет</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</si>
  <si>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</si>
  <si>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</si>
  <si>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</si>
  <si>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</si>
  <si>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Нове будівництво мосту в парку ім.Ю.Гагаріна Дніпропетровської області</t>
  </si>
  <si>
    <t xml:space="preserve">  Додаток 2</t>
  </si>
  <si>
    <t xml:space="preserve">            Керуюча справами виконкому                                                   Тетяна МАЛА
                                                       </t>
  </si>
  <si>
    <t>Реконструкція комплексу будівель, розташованих за адресою: Дніпропетровська обл., м. Кривий Ріг, 
пр-т Металургів, буд. 2, під центр розвитку креативної економіки з освітніми, науково-дослідними, адміністративними приміщеннями та закладом громадського харчування</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</si>
  <si>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</si>
  <si>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</si>
  <si>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</si>
  <si>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</si>
  <si>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23.02.2022 №1203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</si>
</sst>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6"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b/>
      <i/>
      <sz val="16"/>
      <color theme="1"/>
      <name val="Times New Roman"/>
      <family val="1"/>
      <charset val="204"/>
    </font>
    <font>
      <sz val="18"/>
      <color theme="1"/>
      <name val="Calibri"/>
      <family val="2"/>
      <scheme val="minor"/>
    </font>
    <font>
      <b/>
      <i/>
      <sz val="18"/>
      <color theme="1"/>
      <name val="Times New Roman"/>
      <family val="1"/>
      <charset val="204"/>
    </font>
    <font>
      <i/>
      <sz val="18"/>
      <name val="Times New Roman"/>
      <family val="1"/>
      <charset val="204"/>
    </font>
    <font>
      <b/>
      <i/>
      <sz val="18"/>
      <color theme="1"/>
      <name val="Calibri"/>
      <family val="2"/>
      <scheme val="minor"/>
    </font>
    <font>
      <sz val="9"/>
      <color theme="1"/>
      <name val="Times New Roman"/>
      <family val="1"/>
      <charset val="204"/>
    </font>
    <font>
      <i/>
      <sz val="9"/>
      <color theme="1"/>
      <name val="Times New Roman"/>
      <family val="1"/>
      <charset val="204"/>
    </font>
    <font>
      <b/>
      <i/>
      <sz val="18"/>
      <color theme="0"/>
      <name val="Times New Roman"/>
      <family val="1"/>
      <charset val="204"/>
    </font>
    <font>
      <i/>
      <sz val="18"/>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188">
    <xf numFmtId="0" fontId="0" fillId="0" borderId="0" xfId="0"/>
    <xf numFmtId="0" fontId="0" fillId="0" borderId="0" xfId="0" applyFill="1"/>
    <xf numFmtId="0" fontId="4" fillId="0" borderId="0" xfId="0" applyFont="1" applyFill="1" applyAlignment="1">
      <alignment horizontal="left"/>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0" borderId="0" xfId="0" applyFont="1" applyAlignment="1">
      <alignment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0" fontId="11" fillId="2" borderId="8" xfId="0" applyFont="1" applyFill="1" applyBorder="1" applyAlignment="1">
      <alignment horizontal="left" vertical="top" wrapText="1"/>
    </xf>
    <xf numFmtId="164" fontId="5" fillId="2" borderId="9"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0" fontId="13" fillId="2" borderId="1" xfId="0" applyFont="1" applyFill="1" applyBorder="1" applyAlignment="1">
      <alignment vertical="top" wrapText="1"/>
    </xf>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3" xfId="0" applyFont="1" applyFill="1" applyBorder="1" applyAlignment="1">
      <alignment horizontal="center" vertical="top" wrapText="1"/>
    </xf>
    <xf numFmtId="0" fontId="11" fillId="2" borderId="11" xfId="0" applyFont="1" applyFill="1" applyBorder="1" applyAlignment="1">
      <alignment vertical="top" wrapText="1"/>
    </xf>
    <xf numFmtId="0" fontId="13" fillId="2" borderId="11"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49" fontId="11" fillId="2" borderId="12" xfId="0" applyNumberFormat="1" applyFont="1" applyFill="1" applyBorder="1" applyAlignment="1">
      <alignment vertical="top" wrapText="1"/>
    </xf>
    <xf numFmtId="0" fontId="11" fillId="2" borderId="2" xfId="0" applyFont="1" applyFill="1" applyBorder="1" applyAlignment="1">
      <alignment vertical="top" wrapText="1"/>
    </xf>
    <xf numFmtId="0" fontId="11" fillId="2" borderId="7" xfId="0" applyFont="1" applyFill="1" applyBorder="1" applyAlignment="1">
      <alignment vertical="top" wrapText="1"/>
    </xf>
    <xf numFmtId="0" fontId="14" fillId="2" borderId="14" xfId="0" applyFont="1" applyFill="1" applyBorder="1" applyAlignment="1">
      <alignment vertical="top" wrapText="1"/>
    </xf>
    <xf numFmtId="0" fontId="13" fillId="2" borderId="0"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1" fillId="2" borderId="7" xfId="0" applyFont="1" applyFill="1" applyBorder="1" applyAlignment="1">
      <alignment horizontal="center" vertical="top" wrapText="1"/>
    </xf>
    <xf numFmtId="0" fontId="11" fillId="2" borderId="12" xfId="0" applyFont="1" applyFill="1" applyBorder="1" applyAlignment="1">
      <alignment vertical="top" wrapText="1"/>
    </xf>
    <xf numFmtId="0" fontId="13" fillId="2" borderId="1" xfId="0" applyFont="1" applyFill="1" applyBorder="1" applyAlignment="1">
      <alignment horizontal="left" vertical="top" wrapText="1"/>
    </xf>
    <xf numFmtId="0" fontId="13" fillId="2" borderId="6" xfId="0" applyFont="1" applyFill="1" applyBorder="1" applyAlignment="1">
      <alignment vertical="top" wrapText="1"/>
    </xf>
    <xf numFmtId="0" fontId="14" fillId="2" borderId="3" xfId="0" applyFont="1" applyFill="1" applyBorder="1" applyAlignment="1">
      <alignment horizontal="left" vertical="top" wrapText="1"/>
    </xf>
    <xf numFmtId="0" fontId="0" fillId="2" borderId="3" xfId="0" applyFill="1" applyBorder="1" applyAlignment="1">
      <alignment vertical="top" wrapText="1"/>
    </xf>
    <xf numFmtId="164" fontId="6" fillId="2" borderId="10" xfId="0" applyNumberFormat="1" applyFont="1" applyFill="1" applyBorder="1" applyAlignment="1">
      <alignment horizontal="center" vertical="top" wrapText="1"/>
    </xf>
    <xf numFmtId="49" fontId="11" fillId="2" borderId="3" xfId="0" applyNumberFormat="1" applyFont="1" applyFill="1" applyBorder="1" applyAlignment="1">
      <alignment vertical="top" wrapText="1"/>
    </xf>
    <xf numFmtId="0" fontId="17" fillId="0" borderId="0" xfId="0" applyFont="1" applyFill="1" applyAlignment="1">
      <alignment horizontal="center" vertical="center" wrapText="1"/>
    </xf>
    <xf numFmtId="0" fontId="1" fillId="0" borderId="0" xfId="0" applyFont="1" applyFill="1" applyAlignment="1">
      <alignment wrapText="1"/>
    </xf>
    <xf numFmtId="0" fontId="13" fillId="2" borderId="1" xfId="0" applyFont="1" applyFill="1" applyBorder="1" applyAlignment="1">
      <alignment wrapText="1"/>
    </xf>
    <xf numFmtId="0" fontId="11" fillId="2" borderId="10" xfId="0" applyFont="1" applyFill="1" applyBorder="1" applyAlignment="1">
      <alignment vertical="top" wrapText="1"/>
    </xf>
    <xf numFmtId="164" fontId="5" fillId="2" borderId="11" xfId="0" applyNumberFormat="1" applyFont="1" applyFill="1" applyBorder="1" applyAlignment="1">
      <alignment horizontal="center" vertical="top" wrapText="1"/>
    </xf>
    <xf numFmtId="49" fontId="11" fillId="2" borderId="1" xfId="0" applyNumberFormat="1" applyFont="1" applyFill="1" applyBorder="1" applyAlignment="1">
      <alignment vertical="top" wrapText="1"/>
    </xf>
    <xf numFmtId="0" fontId="13" fillId="2" borderId="7" xfId="0" applyFont="1" applyFill="1" applyBorder="1" applyAlignment="1">
      <alignment wrapText="1"/>
    </xf>
    <xf numFmtId="0" fontId="11" fillId="2" borderId="4" xfId="0" applyFont="1" applyFill="1" applyBorder="1" applyAlignment="1">
      <alignment horizontal="center" vertical="top" wrapText="1"/>
    </xf>
    <xf numFmtId="0" fontId="11" fillId="2" borderId="14" xfId="0" applyFont="1" applyFill="1" applyBorder="1" applyAlignment="1">
      <alignment horizontal="left" vertical="top" wrapText="1"/>
    </xf>
    <xf numFmtId="0" fontId="18" fillId="0" borderId="0" xfId="0" applyFont="1" applyFill="1"/>
    <xf numFmtId="0" fontId="20" fillId="0" borderId="0" xfId="0" applyFont="1" applyFill="1" applyAlignment="1">
      <alignment horizontal="left"/>
    </xf>
    <xf numFmtId="0" fontId="21" fillId="0" borderId="0" xfId="0" applyFont="1" applyFill="1" applyAlignment="1">
      <alignment wrapText="1"/>
    </xf>
    <xf numFmtId="0" fontId="11" fillId="2" borderId="1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22" fillId="2" borderId="11" xfId="0" applyFont="1" applyFill="1" applyBorder="1" applyAlignment="1">
      <alignment vertical="top" wrapText="1"/>
    </xf>
    <xf numFmtId="0" fontId="22" fillId="2" borderId="2" xfId="0" applyFont="1" applyFill="1" applyBorder="1" applyAlignment="1">
      <alignment horizontal="left" vertical="top" wrapText="1"/>
    </xf>
    <xf numFmtId="0" fontId="23" fillId="2" borderId="8" xfId="0" applyFont="1" applyFill="1" applyBorder="1" applyAlignment="1">
      <alignment horizontal="left" vertical="top" wrapText="1"/>
    </xf>
    <xf numFmtId="0" fontId="22" fillId="2" borderId="3" xfId="0" applyFont="1" applyFill="1" applyBorder="1" applyAlignment="1">
      <alignment vertical="top" wrapText="1"/>
    </xf>
    <xf numFmtId="0" fontId="22" fillId="2" borderId="12" xfId="0" applyFont="1" applyFill="1" applyBorder="1" applyAlignment="1">
      <alignment vertical="top" wrapText="1"/>
    </xf>
    <xf numFmtId="0" fontId="22" fillId="2" borderId="4" xfId="0" applyFont="1" applyFill="1" applyBorder="1" applyAlignment="1">
      <alignment horizontal="left" vertical="top" wrapText="1"/>
    </xf>
    <xf numFmtId="0" fontId="23" fillId="2" borderId="14" xfId="0" applyFont="1" applyFill="1" applyBorder="1" applyAlignment="1">
      <alignment horizontal="left" vertical="top" wrapText="1"/>
    </xf>
    <xf numFmtId="0" fontId="22" fillId="2" borderId="4" xfId="0" applyFont="1" applyFill="1" applyBorder="1" applyAlignment="1">
      <alignment vertical="top" wrapText="1"/>
    </xf>
    <xf numFmtId="0" fontId="22" fillId="2" borderId="14" xfId="0" applyFont="1" applyFill="1" applyBorder="1" applyAlignment="1">
      <alignment horizontal="left" vertical="top" wrapText="1"/>
    </xf>
    <xf numFmtId="0" fontId="13" fillId="2" borderId="4" xfId="0" applyFont="1" applyFill="1" applyBorder="1" applyAlignment="1">
      <alignment horizontal="left" vertical="top" wrapText="1"/>
    </xf>
    <xf numFmtId="0" fontId="0" fillId="0" borderId="3" xfId="0" applyBorder="1"/>
    <xf numFmtId="0" fontId="11" fillId="2" borderId="2" xfId="0" applyFont="1" applyFill="1" applyBorder="1" applyAlignment="1">
      <alignment horizontal="center" vertical="top" wrapText="1"/>
    </xf>
    <xf numFmtId="0" fontId="11" fillId="2" borderId="5" xfId="0" applyFont="1" applyFill="1" applyBorder="1" applyAlignment="1">
      <alignment horizontal="center" vertical="top" wrapText="1"/>
    </xf>
    <xf numFmtId="0" fontId="22" fillId="2" borderId="2" xfId="0" applyFont="1" applyFill="1" applyBorder="1" applyAlignment="1">
      <alignment vertical="top" wrapText="1"/>
    </xf>
    <xf numFmtId="0" fontId="13" fillId="2" borderId="8" xfId="0" applyFont="1" applyFill="1" applyBorder="1" applyAlignment="1">
      <alignment vertical="top" wrapText="1"/>
    </xf>
    <xf numFmtId="0" fontId="11" fillId="2" borderId="13" xfId="0" applyFont="1" applyFill="1" applyBorder="1" applyAlignment="1">
      <alignment vertical="top" wrapText="1"/>
    </xf>
    <xf numFmtId="0" fontId="13" fillId="2" borderId="6" xfId="0" applyFont="1" applyFill="1" applyBorder="1" applyAlignment="1">
      <alignment wrapText="1"/>
    </xf>
    <xf numFmtId="0" fontId="22" fillId="2" borderId="10" xfId="0" applyFont="1" applyFill="1" applyBorder="1" applyAlignment="1">
      <alignment vertical="top" wrapText="1"/>
    </xf>
    <xf numFmtId="164" fontId="6" fillId="2" borderId="4" xfId="0" applyNumberFormat="1" applyFont="1" applyFill="1" applyBorder="1" applyAlignment="1">
      <alignment horizontal="center" vertical="top" wrapText="1"/>
    </xf>
    <xf numFmtId="0" fontId="0" fillId="2" borderId="4" xfId="0" applyFill="1" applyBorder="1" applyAlignment="1">
      <alignment vertical="top" wrapText="1"/>
    </xf>
    <xf numFmtId="0" fontId="14" fillId="2" borderId="1" xfId="0" applyFont="1" applyFill="1" applyBorder="1" applyAlignment="1">
      <alignment horizontal="left" vertical="top" wrapText="1"/>
    </xf>
    <xf numFmtId="0" fontId="11" fillId="2" borderId="10" xfId="0" applyFont="1" applyFill="1" applyBorder="1" applyAlignment="1">
      <alignment horizontal="left" vertical="top" wrapText="1"/>
    </xf>
    <xf numFmtId="0" fontId="22" fillId="2" borderId="0" xfId="0" applyFont="1" applyFill="1" applyBorder="1" applyAlignment="1">
      <alignment vertical="top" wrapText="1"/>
    </xf>
    <xf numFmtId="0" fontId="11" fillId="2" borderId="15" xfId="0" applyFont="1" applyFill="1" applyBorder="1" applyAlignment="1">
      <alignment horizontal="left" vertical="top" wrapText="1"/>
    </xf>
    <xf numFmtId="0" fontId="22" fillId="2" borderId="1" xfId="0" applyFont="1" applyFill="1" applyBorder="1" applyAlignment="1">
      <alignmen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4" fillId="2" borderId="0"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2" xfId="0" applyFont="1" applyFill="1" applyBorder="1" applyAlignment="1">
      <alignment horizontal="left" vertical="top" wrapText="1"/>
    </xf>
    <xf numFmtId="0" fontId="15" fillId="2" borderId="6" xfId="0" applyFont="1" applyFill="1" applyBorder="1" applyAlignment="1">
      <alignment horizontal="left" vertical="top" wrapText="1"/>
    </xf>
    <xf numFmtId="0" fontId="19" fillId="0" borderId="0" xfId="0" applyFont="1" applyFill="1" applyAlignment="1">
      <alignment horizontal="center" vertical="center" wrapText="1"/>
    </xf>
    <xf numFmtId="0" fontId="14" fillId="2" borderId="14" xfId="0" applyFont="1" applyFill="1" applyBorder="1" applyAlignment="1">
      <alignment horizontal="left" vertical="top" wrapText="1"/>
    </xf>
    <xf numFmtId="0" fontId="14" fillId="2" borderId="8" xfId="0" applyFont="1" applyFill="1" applyBorder="1" applyAlignment="1">
      <alignment horizontal="left" vertical="top" wrapText="1"/>
    </xf>
    <xf numFmtId="0" fontId="15" fillId="2" borderId="8" xfId="0" applyFont="1" applyFill="1" applyBorder="1" applyAlignment="1">
      <alignment horizontal="left" vertical="top" wrapText="1"/>
    </xf>
    <xf numFmtId="0" fontId="11" fillId="2" borderId="4" xfId="0" applyFont="1" applyFill="1" applyBorder="1" applyAlignment="1">
      <alignment horizontal="left" vertical="top" wrapText="1"/>
    </xf>
    <xf numFmtId="0" fontId="0" fillId="0" borderId="0" xfId="0" applyFont="1" applyFill="1"/>
    <xf numFmtId="0" fontId="24" fillId="0" borderId="0" xfId="0" applyFont="1" applyFill="1" applyAlignment="1">
      <alignment vertical="center" wrapText="1"/>
    </xf>
    <xf numFmtId="0" fontId="25" fillId="0" borderId="0" xfId="0" applyFont="1" applyFill="1" applyAlignment="1">
      <alignment horizontal="left"/>
    </xf>
    <xf numFmtId="0" fontId="11" fillId="2" borderId="7" xfId="0" applyFont="1" applyFill="1" applyBorder="1" applyAlignment="1">
      <alignment horizontal="left" vertical="top" wrapText="1"/>
    </xf>
    <xf numFmtId="0" fontId="11" fillId="2" borderId="4" xfId="0" applyFont="1" applyFill="1" applyBorder="1" applyAlignment="1">
      <alignment horizontal="left" vertical="top" wrapText="1"/>
    </xf>
    <xf numFmtId="0" fontId="13" fillId="2" borderId="13" xfId="0" applyFont="1" applyFill="1" applyBorder="1" applyAlignment="1">
      <alignment horizontal="left" vertical="top" wrapText="1"/>
    </xf>
    <xf numFmtId="164" fontId="5" fillId="2" borderId="13" xfId="0" applyNumberFormat="1" applyFont="1" applyFill="1" applyBorder="1" applyAlignment="1">
      <alignment horizontal="center" vertical="top" wrapText="1"/>
    </xf>
    <xf numFmtId="0" fontId="22" fillId="2" borderId="1" xfId="0" applyFont="1" applyFill="1" applyBorder="1" applyAlignment="1">
      <alignment horizontal="center" wrapText="1"/>
    </xf>
    <xf numFmtId="0" fontId="22" fillId="2" borderId="1" xfId="0" applyFont="1" applyFill="1" applyBorder="1" applyAlignment="1">
      <alignment horizontal="center"/>
    </xf>
    <xf numFmtId="0" fontId="22" fillId="2" borderId="1" xfId="0" applyFont="1" applyFill="1" applyBorder="1" applyAlignment="1">
      <alignment horizontal="center" vertical="center" wrapText="1"/>
    </xf>
    <xf numFmtId="0" fontId="11" fillId="2" borderId="9" xfId="0" applyFont="1" applyFill="1" applyBorder="1" applyAlignment="1">
      <alignment vertical="top" wrapText="1"/>
    </xf>
    <xf numFmtId="0" fontId="14" fillId="2" borderId="7" xfId="0" applyFont="1" applyFill="1" applyBorder="1" applyAlignment="1">
      <alignment vertical="top" wrapText="1"/>
    </xf>
    <xf numFmtId="0" fontId="14" fillId="2" borderId="12" xfId="0" applyFont="1" applyFill="1" applyBorder="1" applyAlignment="1">
      <alignment vertical="top" wrapText="1"/>
    </xf>
    <xf numFmtId="0" fontId="14" fillId="2" borderId="11" xfId="0" applyFont="1" applyFill="1" applyBorder="1" applyAlignment="1">
      <alignment vertical="top" wrapText="1"/>
    </xf>
    <xf numFmtId="0" fontId="11" fillId="2" borderId="11" xfId="0" applyFont="1" applyFill="1" applyBorder="1" applyAlignment="1">
      <alignment horizontal="left" vertical="top" wrapText="1"/>
    </xf>
    <xf numFmtId="0" fontId="11" fillId="2" borderId="4" xfId="0" applyFont="1" applyFill="1" applyBorder="1" applyAlignment="1">
      <alignment horizontal="left" vertical="top" wrapText="1"/>
    </xf>
    <xf numFmtId="0" fontId="14" fillId="2" borderId="8" xfId="0" applyFont="1" applyFill="1" applyBorder="1" applyAlignment="1">
      <alignment horizontal="left" vertical="top" wrapText="1"/>
    </xf>
    <xf numFmtId="49" fontId="11" fillId="2" borderId="7" xfId="0" applyNumberFormat="1" applyFont="1" applyFill="1" applyBorder="1" applyAlignment="1">
      <alignment vertical="top" wrapText="1"/>
    </xf>
    <xf numFmtId="0" fontId="0" fillId="2" borderId="6" xfId="0" applyFill="1" applyBorder="1" applyAlignment="1"/>
    <xf numFmtId="0" fontId="8" fillId="2" borderId="14" xfId="0" applyFont="1" applyFill="1" applyBorder="1" applyAlignment="1">
      <alignment horizontal="left"/>
    </xf>
    <xf numFmtId="0" fontId="8" fillId="2" borderId="10" xfId="0" applyFont="1" applyFill="1" applyBorder="1" applyAlignment="1">
      <alignment horizontal="left"/>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19" fillId="0" borderId="0" xfId="0" applyFont="1" applyBorder="1" applyAlignment="1">
      <alignment horizontal="left" wrapText="1"/>
    </xf>
    <xf numFmtId="0" fontId="14" fillId="2" borderId="14" xfId="0" applyFont="1" applyFill="1" applyBorder="1" applyAlignment="1">
      <alignment horizontal="left" vertical="top" wrapText="1"/>
    </xf>
    <xf numFmtId="0" fontId="16" fillId="2" borderId="14" xfId="0" applyFont="1" applyFill="1" applyBorder="1" applyAlignment="1">
      <alignment wrapText="1"/>
    </xf>
    <xf numFmtId="0" fontId="16" fillId="2" borderId="10" xfId="0" applyFont="1" applyFill="1" applyBorder="1" applyAlignment="1">
      <alignment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9" fillId="0" borderId="15" xfId="0" applyFont="1" applyBorder="1" applyAlignment="1">
      <alignment horizontal="left"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0"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5" xfId="0" applyFont="1" applyFill="1" applyBorder="1" applyAlignment="1">
      <alignment horizontal="left" vertical="top" wrapText="1"/>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15" fillId="2" borderId="13"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9" xfId="0" applyFont="1" applyFill="1" applyBorder="1" applyAlignment="1">
      <alignment horizontal="left" vertical="top" wrapText="1"/>
    </xf>
    <xf numFmtId="0" fontId="15" fillId="2" borderId="12"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7" xfId="0" applyFont="1" applyFill="1" applyBorder="1" applyAlignment="1">
      <alignment horizontal="left" vertical="top" wrapText="1"/>
    </xf>
    <xf numFmtId="0" fontId="11" fillId="2" borderId="4"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8" xfId="0" applyFont="1" applyFill="1" applyBorder="1" applyAlignment="1">
      <alignment horizontal="left" vertical="top" wrapText="1"/>
    </xf>
    <xf numFmtId="0" fontId="8" fillId="2" borderId="2" xfId="0" applyFont="1" applyFill="1" applyBorder="1" applyAlignment="1">
      <alignment horizontal="center" vertical="center" wrapText="1"/>
    </xf>
    <xf numFmtId="0" fontId="10" fillId="2" borderId="3" xfId="0" applyFont="1" applyFill="1" applyBorder="1" applyAlignment="1">
      <alignment wrapText="1"/>
    </xf>
    <xf numFmtId="0" fontId="9" fillId="2" borderId="4" xfId="0" applyFont="1" applyFill="1" applyBorder="1" applyAlignment="1"/>
    <xf numFmtId="0" fontId="10" fillId="2" borderId="3" xfId="0" applyFont="1" applyFill="1" applyBorder="1" applyAlignment="1"/>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11" xfId="0" applyFont="1" applyFill="1" applyBorder="1" applyAlignment="1">
      <alignment horizontal="left" vertical="top" wrapText="1"/>
    </xf>
    <xf numFmtId="0" fontId="4" fillId="2" borderId="0" xfId="0" applyFont="1" applyFill="1" applyAlignment="1">
      <alignment wrapText="1"/>
    </xf>
    <xf numFmtId="0" fontId="4" fillId="2" borderId="0" xfId="0" applyFont="1" applyFill="1" applyAlignment="1">
      <alignment horizontal="left" wrapText="1"/>
    </xf>
    <xf numFmtId="0" fontId="8"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wrapText="1"/>
    </xf>
    <xf numFmtId="0" fontId="8"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9" fillId="0" borderId="0" xfId="0" applyFont="1" applyFill="1" applyAlignment="1">
      <alignment horizontal="center" vertical="center" wrapText="1"/>
    </xf>
    <xf numFmtId="0" fontId="13" fillId="2" borderId="7"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3" fillId="2" borderId="7"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tabSelected="1" view="pageBreakPreview" zoomScaleNormal="100" zoomScaleSheetLayoutView="100" workbookViewId="0">
      <selection activeCell="I4" sqref="I4:J4"/>
    </sheetView>
  </sheetViews>
  <sheetFormatPr defaultRowHeight="15" x14ac:dyDescent="0.25"/>
  <cols>
    <col min="1" max="1" width="3.5703125" customWidth="1"/>
    <col min="2" max="2" width="26.42578125" customWidth="1"/>
    <col min="3" max="3" width="40.140625" customWidth="1"/>
    <col min="4" max="4" width="7.42578125" customWidth="1"/>
    <col min="5" max="5" width="23.140625" customWidth="1"/>
    <col min="6" max="6" width="20" customWidth="1"/>
    <col min="7" max="7" width="14.5703125" customWidth="1"/>
    <col min="8" max="8" width="13.140625" customWidth="1"/>
    <col min="9" max="9" width="12" customWidth="1"/>
    <col min="10" max="10" width="12.7109375" customWidth="1"/>
  </cols>
  <sheetData>
    <row r="1" spans="1:10" ht="15.75" x14ac:dyDescent="0.25">
      <c r="A1" s="1"/>
      <c r="B1" s="1"/>
      <c r="C1" s="109"/>
      <c r="D1" s="109"/>
      <c r="E1" s="109"/>
      <c r="F1" s="109"/>
      <c r="G1" s="6"/>
      <c r="H1" s="2"/>
      <c r="I1" s="172" t="s">
        <v>77</v>
      </c>
      <c r="J1" s="172"/>
    </row>
    <row r="2" spans="1:10" ht="15.75" x14ac:dyDescent="0.25">
      <c r="A2" s="1"/>
      <c r="B2" s="1"/>
      <c r="C2" s="109"/>
      <c r="D2" s="109"/>
      <c r="E2" s="109"/>
      <c r="F2" s="109"/>
      <c r="G2" s="6"/>
      <c r="H2" s="2"/>
      <c r="I2" s="173" t="s">
        <v>29</v>
      </c>
      <c r="J2" s="173"/>
    </row>
    <row r="3" spans="1:10" ht="15.75" x14ac:dyDescent="0.25">
      <c r="A3" s="1"/>
      <c r="B3" s="1"/>
      <c r="C3" s="109"/>
      <c r="D3" s="109"/>
      <c r="E3" s="109"/>
      <c r="F3" s="109"/>
      <c r="G3" s="6"/>
      <c r="H3" s="2"/>
      <c r="I3" s="172" t="s">
        <v>84</v>
      </c>
      <c r="J3" s="187"/>
    </row>
    <row r="4" spans="1:10" ht="15.75" x14ac:dyDescent="0.25">
      <c r="A4" s="1"/>
      <c r="B4" s="1"/>
      <c r="C4" s="109"/>
      <c r="D4" s="109"/>
      <c r="E4" s="109"/>
      <c r="F4" s="109"/>
      <c r="G4" s="17"/>
      <c r="H4" s="17"/>
      <c r="I4" s="173"/>
      <c r="J4" s="173"/>
    </row>
    <row r="5" spans="1:10" ht="51.75" customHeight="1" x14ac:dyDescent="0.35">
      <c r="A5" s="62"/>
      <c r="B5" s="62"/>
      <c r="C5" s="180" t="s">
        <v>56</v>
      </c>
      <c r="D5" s="180"/>
      <c r="E5" s="180"/>
      <c r="F5" s="180"/>
      <c r="G5" s="180"/>
      <c r="H5" s="180"/>
      <c r="I5" s="110"/>
      <c r="J5" s="111"/>
    </row>
    <row r="6" spans="1:10" ht="23.25" x14ac:dyDescent="0.35">
      <c r="A6" s="62"/>
      <c r="B6" s="62"/>
      <c r="C6" s="104"/>
      <c r="D6" s="64"/>
      <c r="E6" s="64"/>
      <c r="F6" s="64"/>
      <c r="G6" s="64"/>
      <c r="H6" s="64"/>
      <c r="I6" s="63"/>
      <c r="J6" s="63"/>
    </row>
    <row r="7" spans="1:10" ht="23.25" customHeight="1" x14ac:dyDescent="0.25">
      <c r="A7" s="180" t="s">
        <v>0</v>
      </c>
      <c r="B7" s="180"/>
      <c r="C7" s="180"/>
      <c r="D7" s="180"/>
      <c r="E7" s="180"/>
      <c r="F7" s="180"/>
      <c r="G7" s="180"/>
      <c r="H7" s="180"/>
      <c r="I7" s="180"/>
      <c r="J7" s="180"/>
    </row>
    <row r="8" spans="1:10" ht="23.25" customHeight="1" x14ac:dyDescent="0.25">
      <c r="A8" s="180" t="s">
        <v>55</v>
      </c>
      <c r="B8" s="180"/>
      <c r="C8" s="180"/>
      <c r="D8" s="180"/>
      <c r="E8" s="180"/>
      <c r="F8" s="180"/>
      <c r="G8" s="180"/>
      <c r="H8" s="180"/>
      <c r="I8" s="180"/>
      <c r="J8" s="180"/>
    </row>
    <row r="9" spans="1:10" ht="20.25" x14ac:dyDescent="0.25">
      <c r="A9" s="53"/>
      <c r="B9" s="54"/>
      <c r="C9" s="54"/>
      <c r="D9" s="54"/>
      <c r="E9" s="54"/>
      <c r="F9" s="54"/>
      <c r="G9" s="54"/>
      <c r="H9" s="54"/>
      <c r="I9" s="54"/>
      <c r="J9" s="54"/>
    </row>
    <row r="10" spans="1:10" ht="19.5" x14ac:dyDescent="0.25">
      <c r="A10" s="12"/>
      <c r="B10" s="54"/>
      <c r="C10" s="54"/>
      <c r="D10" s="54"/>
      <c r="E10" s="54"/>
      <c r="F10" s="54"/>
      <c r="G10" s="54"/>
      <c r="H10" s="54"/>
      <c r="I10" s="54"/>
      <c r="J10" s="54"/>
    </row>
    <row r="11" spans="1:10" x14ac:dyDescent="0.25">
      <c r="A11" s="165" t="s">
        <v>24</v>
      </c>
      <c r="B11" s="165" t="s">
        <v>7</v>
      </c>
      <c r="C11" s="165" t="s">
        <v>12</v>
      </c>
      <c r="D11" s="165" t="s">
        <v>75</v>
      </c>
      <c r="E11" s="165" t="s">
        <v>8</v>
      </c>
      <c r="F11" s="165" t="s">
        <v>19</v>
      </c>
      <c r="G11" s="165" t="s">
        <v>23</v>
      </c>
      <c r="H11" s="177" t="s">
        <v>47</v>
      </c>
      <c r="I11" s="178"/>
      <c r="J11" s="179"/>
    </row>
    <row r="12" spans="1:10" x14ac:dyDescent="0.25">
      <c r="A12" s="166"/>
      <c r="B12" s="166"/>
      <c r="C12" s="168"/>
      <c r="D12" s="174"/>
      <c r="E12" s="174"/>
      <c r="F12" s="174"/>
      <c r="G12" s="174"/>
      <c r="H12" s="165">
        <v>2022</v>
      </c>
      <c r="I12" s="165">
        <v>2023</v>
      </c>
      <c r="J12" s="165">
        <v>2024</v>
      </c>
    </row>
    <row r="13" spans="1:10" x14ac:dyDescent="0.25">
      <c r="A13" s="176"/>
      <c r="B13" s="167"/>
      <c r="C13" s="167"/>
      <c r="D13" s="175"/>
      <c r="E13" s="175"/>
      <c r="F13" s="175"/>
      <c r="G13" s="176"/>
      <c r="H13" s="175"/>
      <c r="I13" s="175"/>
      <c r="J13" s="175" t="s">
        <v>11</v>
      </c>
    </row>
    <row r="14" spans="1:10" x14ac:dyDescent="0.25">
      <c r="A14" s="116">
        <v>1</v>
      </c>
      <c r="B14" s="117">
        <v>2</v>
      </c>
      <c r="C14" s="117">
        <v>3</v>
      </c>
      <c r="D14" s="118">
        <v>4</v>
      </c>
      <c r="E14" s="118">
        <v>5</v>
      </c>
      <c r="F14" s="118">
        <v>6</v>
      </c>
      <c r="G14" s="116">
        <v>7</v>
      </c>
      <c r="H14" s="118">
        <v>8</v>
      </c>
      <c r="I14" s="118">
        <v>9</v>
      </c>
      <c r="J14" s="118">
        <v>10</v>
      </c>
    </row>
    <row r="15" spans="1:10" ht="46.5" customHeight="1" x14ac:dyDescent="0.25">
      <c r="A15" s="143">
        <v>1</v>
      </c>
      <c r="B15" s="145" t="s">
        <v>6</v>
      </c>
      <c r="C15" s="5" t="s">
        <v>52</v>
      </c>
      <c r="D15" s="183" t="s">
        <v>51</v>
      </c>
      <c r="E15" s="185" t="s">
        <v>10</v>
      </c>
      <c r="F15" s="33" t="s">
        <v>44</v>
      </c>
      <c r="G15" s="19">
        <f>H15+I15+J15</f>
        <v>1432656.98</v>
      </c>
      <c r="H15" s="19">
        <f>H16+H18+H21+H23+H25+H27+H29+H31+H32</f>
        <v>544660.14</v>
      </c>
      <c r="I15" s="19">
        <f t="shared" ref="I15:J15" si="0">I16+I18+I21+I23+I25+I27+I29+I31+I32</f>
        <v>600842.84</v>
      </c>
      <c r="J15" s="19">
        <f t="shared" si="0"/>
        <v>287154</v>
      </c>
    </row>
    <row r="16" spans="1:10" ht="42.75" customHeight="1" x14ac:dyDescent="0.25">
      <c r="A16" s="144"/>
      <c r="B16" s="146"/>
      <c r="C16" s="147" t="s">
        <v>81</v>
      </c>
      <c r="D16" s="184"/>
      <c r="E16" s="186"/>
      <c r="F16" s="33" t="s">
        <v>31</v>
      </c>
      <c r="G16" s="16">
        <f>H16+I16+J16</f>
        <v>428474.85700000002</v>
      </c>
      <c r="H16" s="16">
        <f>188759.76-13526.903</f>
        <v>175232.85700000002</v>
      </c>
      <c r="I16" s="16">
        <v>186840</v>
      </c>
      <c r="J16" s="16">
        <v>66402</v>
      </c>
    </row>
    <row r="17" spans="1:10" ht="168" x14ac:dyDescent="0.25">
      <c r="A17" s="144"/>
      <c r="B17" s="146"/>
      <c r="C17" s="148"/>
      <c r="D17" s="184"/>
      <c r="E17" s="186"/>
      <c r="F17" s="41" t="s">
        <v>64</v>
      </c>
      <c r="G17" s="22">
        <f>H17+I17+J17</f>
        <v>368334.8</v>
      </c>
      <c r="H17" s="22">
        <v>157299.79999999999</v>
      </c>
      <c r="I17" s="22">
        <v>155700</v>
      </c>
      <c r="J17" s="22">
        <v>55335</v>
      </c>
    </row>
    <row r="18" spans="1:10" ht="42.75" customHeight="1" x14ac:dyDescent="0.25">
      <c r="A18" s="144"/>
      <c r="B18" s="144"/>
      <c r="C18" s="169" t="s">
        <v>39</v>
      </c>
      <c r="D18" s="184"/>
      <c r="E18" s="184"/>
      <c r="F18" s="34" t="s">
        <v>32</v>
      </c>
      <c r="G18" s="42">
        <f t="shared" ref="G18:G28" si="1">H18+I18+J18</f>
        <v>353097.69500000001</v>
      </c>
      <c r="H18" s="42">
        <f>137103.96-9825.145</f>
        <v>127278.81499999999</v>
      </c>
      <c r="I18" s="42">
        <v>135728.88</v>
      </c>
      <c r="J18" s="16">
        <v>90090</v>
      </c>
    </row>
    <row r="19" spans="1:10" ht="68.25" customHeight="1" x14ac:dyDescent="0.25">
      <c r="A19" s="124"/>
      <c r="B19" s="124"/>
      <c r="C19" s="170"/>
      <c r="D19" s="76"/>
      <c r="E19" s="76"/>
      <c r="F19" s="11" t="s">
        <v>50</v>
      </c>
      <c r="G19" s="15">
        <f t="shared" si="1"/>
        <v>302435.7</v>
      </c>
      <c r="H19" s="15">
        <v>114253.3</v>
      </c>
      <c r="I19" s="15">
        <v>113107.4</v>
      </c>
      <c r="J19" s="15">
        <v>75075</v>
      </c>
    </row>
    <row r="20" spans="1:10" ht="108" x14ac:dyDescent="0.25">
      <c r="A20" s="38"/>
      <c r="B20" s="37"/>
      <c r="C20" s="125"/>
      <c r="D20" s="34"/>
      <c r="E20" s="18"/>
      <c r="F20" s="114" t="s">
        <v>65</v>
      </c>
      <c r="G20" s="115"/>
      <c r="H20" s="16"/>
      <c r="I20" s="16"/>
      <c r="J20" s="16"/>
    </row>
    <row r="21" spans="1:10" ht="36" x14ac:dyDescent="0.25">
      <c r="A21" s="31"/>
      <c r="B21" s="7"/>
      <c r="C21" s="147" t="s">
        <v>25</v>
      </c>
      <c r="D21" s="32"/>
      <c r="E21" s="13"/>
      <c r="F21" s="33" t="s">
        <v>32</v>
      </c>
      <c r="G21" s="16">
        <f t="shared" si="1"/>
        <v>84434.900000000009</v>
      </c>
      <c r="H21" s="16">
        <f>32557.56-2333.14</f>
        <v>30224.420000000002</v>
      </c>
      <c r="I21" s="16">
        <v>37326.480000000003</v>
      </c>
      <c r="J21" s="16">
        <v>16884</v>
      </c>
    </row>
    <row r="22" spans="1:10" ht="172.5" customHeight="1" x14ac:dyDescent="0.25">
      <c r="A22" s="31"/>
      <c r="B22" s="7"/>
      <c r="C22" s="148"/>
      <c r="D22" s="32"/>
      <c r="E22" s="13"/>
      <c r="F22" s="28" t="s">
        <v>64</v>
      </c>
      <c r="G22" s="22">
        <f t="shared" si="1"/>
        <v>72306.7</v>
      </c>
      <c r="H22" s="22">
        <v>27131.3</v>
      </c>
      <c r="I22" s="22">
        <v>31105.4</v>
      </c>
      <c r="J22" s="22">
        <v>14070</v>
      </c>
    </row>
    <row r="23" spans="1:10" ht="36" x14ac:dyDescent="0.25">
      <c r="A23" s="31"/>
      <c r="B23" s="7"/>
      <c r="C23" s="147" t="s">
        <v>26</v>
      </c>
      <c r="D23" s="32"/>
      <c r="E23" s="13"/>
      <c r="F23" s="44" t="s">
        <v>32</v>
      </c>
      <c r="G23" s="42">
        <f t="shared" si="1"/>
        <v>147276.18099999998</v>
      </c>
      <c r="H23" s="42">
        <f>56800.8-4070.459</f>
        <v>52730.341</v>
      </c>
      <c r="I23" s="42">
        <v>65061.84</v>
      </c>
      <c r="J23" s="16">
        <v>29484</v>
      </c>
    </row>
    <row r="24" spans="1:10" ht="168" x14ac:dyDescent="0.25">
      <c r="A24" s="27"/>
      <c r="B24" s="7"/>
      <c r="C24" s="148"/>
      <c r="D24" s="32"/>
      <c r="E24" s="13"/>
      <c r="F24" s="40" t="s">
        <v>64</v>
      </c>
      <c r="G24" s="57">
        <f t="shared" si="1"/>
        <v>126122.2</v>
      </c>
      <c r="H24" s="43">
        <v>47334</v>
      </c>
      <c r="I24" s="43">
        <v>54218.2</v>
      </c>
      <c r="J24" s="15">
        <v>24570</v>
      </c>
    </row>
    <row r="25" spans="1:10" ht="42.75" customHeight="1" x14ac:dyDescent="0.25">
      <c r="A25" s="27"/>
      <c r="B25" s="31"/>
      <c r="C25" s="120" t="s">
        <v>27</v>
      </c>
      <c r="D25" s="32"/>
      <c r="E25" s="13"/>
      <c r="F25" s="44" t="s">
        <v>32</v>
      </c>
      <c r="G25" s="16">
        <f t="shared" si="1"/>
        <v>34790.508000000002</v>
      </c>
      <c r="H25" s="16">
        <f>13418.16-961.572</f>
        <v>12456.588</v>
      </c>
      <c r="I25" s="16">
        <v>15403.92</v>
      </c>
      <c r="J25" s="16">
        <v>6930</v>
      </c>
    </row>
    <row r="26" spans="1:10" ht="120" x14ac:dyDescent="0.25">
      <c r="A26" s="36"/>
      <c r="B26" s="46"/>
      <c r="C26" s="121"/>
      <c r="D26" s="35"/>
      <c r="E26" s="11"/>
      <c r="F26" s="29" t="s">
        <v>30</v>
      </c>
      <c r="G26" s="15">
        <f t="shared" si="1"/>
        <v>29793.4</v>
      </c>
      <c r="H26" s="15">
        <v>11181.8</v>
      </c>
      <c r="I26" s="15">
        <v>12836.6</v>
      </c>
      <c r="J26" s="15">
        <v>5775</v>
      </c>
    </row>
    <row r="27" spans="1:10" ht="42.75" customHeight="1" x14ac:dyDescent="0.25">
      <c r="A27" s="126"/>
      <c r="B27" s="37"/>
      <c r="C27" s="148" t="s">
        <v>28</v>
      </c>
      <c r="D27" s="181"/>
      <c r="E27" s="18"/>
      <c r="F27" s="40" t="s">
        <v>32</v>
      </c>
      <c r="G27" s="57">
        <f t="shared" si="1"/>
        <v>154771.21900000001</v>
      </c>
      <c r="H27" s="57">
        <f>59805.48-4285.781</f>
        <v>55519.699000000001</v>
      </c>
      <c r="I27" s="57">
        <v>68549.52</v>
      </c>
      <c r="J27" s="22">
        <v>30702</v>
      </c>
    </row>
    <row r="28" spans="1:10" ht="168" x14ac:dyDescent="0.25">
      <c r="A28" s="27"/>
      <c r="B28" s="77"/>
      <c r="C28" s="148"/>
      <c r="D28" s="182"/>
      <c r="E28" s="13"/>
      <c r="F28" s="28" t="s">
        <v>64</v>
      </c>
      <c r="G28" s="57">
        <f t="shared" si="1"/>
        <v>132547.5</v>
      </c>
      <c r="H28" s="57">
        <v>49837.9</v>
      </c>
      <c r="I28" s="57">
        <v>57124.6</v>
      </c>
      <c r="J28" s="22">
        <v>25585</v>
      </c>
    </row>
    <row r="29" spans="1:10" ht="44.25" customHeight="1" x14ac:dyDescent="0.25">
      <c r="A29" s="27"/>
      <c r="B29" s="77"/>
      <c r="C29" s="147" t="s">
        <v>83</v>
      </c>
      <c r="D29" s="182"/>
      <c r="E29" s="13"/>
      <c r="F29" s="44" t="s">
        <v>32</v>
      </c>
      <c r="G29" s="16">
        <f>H29+I29+J29</f>
        <v>9042.119999999999</v>
      </c>
      <c r="H29" s="42">
        <v>3580.92</v>
      </c>
      <c r="I29" s="42">
        <v>3529.2</v>
      </c>
      <c r="J29" s="16">
        <v>1932</v>
      </c>
    </row>
    <row r="30" spans="1:10" ht="165" customHeight="1" x14ac:dyDescent="0.25">
      <c r="A30" s="27"/>
      <c r="B30" s="77"/>
      <c r="C30" s="134"/>
      <c r="D30" s="182"/>
      <c r="E30" s="13"/>
      <c r="F30" s="29" t="s">
        <v>64</v>
      </c>
      <c r="G30" s="15">
        <f>H30+I30+J30</f>
        <v>7535.1</v>
      </c>
      <c r="H30" s="43">
        <v>2984.1</v>
      </c>
      <c r="I30" s="43">
        <v>2941</v>
      </c>
      <c r="J30" s="15">
        <v>1610</v>
      </c>
    </row>
    <row r="31" spans="1:10" hidden="1" x14ac:dyDescent="0.25">
      <c r="A31" s="27"/>
      <c r="B31" s="77"/>
      <c r="C31" s="39"/>
      <c r="D31" s="32"/>
      <c r="E31" s="13"/>
      <c r="F31" s="28"/>
      <c r="G31" s="15">
        <f t="shared" ref="G31:G36" si="2">H31+I31+J31</f>
        <v>0</v>
      </c>
      <c r="H31" s="15">
        <v>0</v>
      </c>
      <c r="I31" s="15">
        <v>0</v>
      </c>
      <c r="J31" s="15">
        <v>0</v>
      </c>
    </row>
    <row r="32" spans="1:10" ht="66.75" customHeight="1" x14ac:dyDescent="0.25">
      <c r="A32" s="27"/>
      <c r="B32" s="77"/>
      <c r="C32" s="106" t="s">
        <v>80</v>
      </c>
      <c r="D32" s="35"/>
      <c r="E32" s="11"/>
      <c r="F32" s="29" t="s">
        <v>42</v>
      </c>
      <c r="G32" s="15">
        <f t="shared" si="2"/>
        <v>220769.5</v>
      </c>
      <c r="H32" s="15">
        <v>87636.5</v>
      </c>
      <c r="I32" s="15">
        <v>88403</v>
      </c>
      <c r="J32" s="15">
        <f>38010+6720</f>
        <v>44730</v>
      </c>
    </row>
    <row r="33" spans="1:10" ht="47.25" customHeight="1" x14ac:dyDescent="0.25">
      <c r="A33" s="123"/>
      <c r="B33" s="146"/>
      <c r="C33" s="5" t="s">
        <v>13</v>
      </c>
      <c r="D33" s="13" t="s">
        <v>51</v>
      </c>
      <c r="E33" s="13" t="s">
        <v>10</v>
      </c>
      <c r="F33" s="18" t="s">
        <v>44</v>
      </c>
      <c r="G33" s="8">
        <f t="shared" si="2"/>
        <v>166174.92499999999</v>
      </c>
      <c r="H33" s="9">
        <f>H34+H35</f>
        <v>1500</v>
      </c>
      <c r="I33" s="9">
        <f t="shared" ref="I33:J33" si="3">I34+I35</f>
        <v>100000</v>
      </c>
      <c r="J33" s="9">
        <f t="shared" si="3"/>
        <v>64674.925000000003</v>
      </c>
    </row>
    <row r="34" spans="1:10" ht="58.5" customHeight="1" x14ac:dyDescent="0.25">
      <c r="A34" s="27"/>
      <c r="B34" s="146"/>
      <c r="C34" s="69" t="s">
        <v>82</v>
      </c>
      <c r="D34" s="70"/>
      <c r="E34" s="70"/>
      <c r="F34" s="70"/>
      <c r="G34" s="10">
        <f t="shared" si="2"/>
        <v>164674.92499999999</v>
      </c>
      <c r="H34" s="10">
        <v>0</v>
      </c>
      <c r="I34" s="10">
        <v>100000</v>
      </c>
      <c r="J34" s="10">
        <v>64674.925000000003</v>
      </c>
    </row>
    <row r="35" spans="1:10" ht="40.5" customHeight="1" x14ac:dyDescent="0.25">
      <c r="A35" s="36"/>
      <c r="B35" s="124"/>
      <c r="C35" s="69" t="s">
        <v>76</v>
      </c>
      <c r="D35" s="74"/>
      <c r="E35" s="74"/>
      <c r="F35" s="74"/>
      <c r="G35" s="10">
        <f t="shared" si="2"/>
        <v>1500</v>
      </c>
      <c r="H35" s="10">
        <v>1500</v>
      </c>
      <c r="I35" s="10">
        <v>0</v>
      </c>
      <c r="J35" s="10">
        <v>0</v>
      </c>
    </row>
    <row r="36" spans="1:10" ht="62.25" customHeight="1" x14ac:dyDescent="0.25">
      <c r="A36" s="58"/>
      <c r="B36" s="127"/>
      <c r="C36" s="5" t="s">
        <v>59</v>
      </c>
      <c r="D36" s="25" t="s">
        <v>51</v>
      </c>
      <c r="E36" s="47" t="s">
        <v>10</v>
      </c>
      <c r="F36" s="47" t="s">
        <v>44</v>
      </c>
      <c r="G36" s="8">
        <f t="shared" si="2"/>
        <v>60813</v>
      </c>
      <c r="H36" s="9">
        <f>65200-4387</f>
        <v>60813</v>
      </c>
      <c r="I36" s="9">
        <v>0</v>
      </c>
      <c r="J36" s="9">
        <v>0</v>
      </c>
    </row>
    <row r="37" spans="1:10" ht="15" customHeight="1" x14ac:dyDescent="0.25">
      <c r="A37" s="26"/>
      <c r="B37" s="149" t="s">
        <v>2</v>
      </c>
      <c r="C37" s="150"/>
      <c r="D37" s="25"/>
      <c r="E37" s="29"/>
      <c r="F37" s="11"/>
      <c r="G37" s="8">
        <f>H37+I37+J37</f>
        <v>1659644.905</v>
      </c>
      <c r="H37" s="9">
        <f>H33+H15+H36</f>
        <v>606973.14</v>
      </c>
      <c r="I37" s="9">
        <f t="shared" ref="I37:J37" si="4">I33+I15+I36</f>
        <v>700842.84</v>
      </c>
      <c r="J37" s="9">
        <f t="shared" si="4"/>
        <v>351828.92499999999</v>
      </c>
    </row>
    <row r="38" spans="1:10" ht="42.75" hidden="1" customHeight="1" x14ac:dyDescent="0.25">
      <c r="A38" s="45">
        <v>2</v>
      </c>
      <c r="B38" s="145" t="s">
        <v>14</v>
      </c>
      <c r="C38" s="90" t="s">
        <v>62</v>
      </c>
      <c r="D38" s="67" t="s">
        <v>9</v>
      </c>
      <c r="E38" s="91" t="s">
        <v>10</v>
      </c>
      <c r="F38" s="68" t="s">
        <v>44</v>
      </c>
      <c r="G38" s="8">
        <f>H38+I38+J38</f>
        <v>29167.692999999999</v>
      </c>
      <c r="H38" s="9">
        <f>H39</f>
        <v>29167.692999999999</v>
      </c>
      <c r="I38" s="9">
        <f t="shared" ref="I38:J38" si="5">I39</f>
        <v>0</v>
      </c>
      <c r="J38" s="9">
        <f t="shared" si="5"/>
        <v>0</v>
      </c>
    </row>
    <row r="39" spans="1:10" ht="53.25" hidden="1" customHeight="1" x14ac:dyDescent="0.25">
      <c r="A39" s="31"/>
      <c r="B39" s="144"/>
      <c r="C39" s="151" t="s">
        <v>58</v>
      </c>
      <c r="D39" s="89"/>
      <c r="E39" s="13" t="s">
        <v>72</v>
      </c>
      <c r="F39" s="70"/>
      <c r="G39" s="10">
        <f t="shared" ref="G39:G59" si="6">H39+I39+J39</f>
        <v>29167.692999999999</v>
      </c>
      <c r="H39" s="15">
        <f>H40+H41</f>
        <v>29167.692999999999</v>
      </c>
      <c r="I39" s="15">
        <f t="shared" ref="I39:J39" si="7">I40+I41</f>
        <v>0</v>
      </c>
      <c r="J39" s="15">
        <f t="shared" si="7"/>
        <v>0</v>
      </c>
    </row>
    <row r="40" spans="1:10" ht="43.5" hidden="1" customHeight="1" x14ac:dyDescent="0.25">
      <c r="A40" s="31"/>
      <c r="B40" s="93"/>
      <c r="C40" s="152"/>
      <c r="D40" s="89"/>
      <c r="E40" s="13" t="s">
        <v>73</v>
      </c>
      <c r="F40" s="70"/>
      <c r="G40" s="10">
        <f t="shared" si="6"/>
        <v>28961.692999999999</v>
      </c>
      <c r="H40" s="10">
        <f>2774+26187.693</f>
        <v>28961.692999999999</v>
      </c>
      <c r="I40" s="15">
        <v>0</v>
      </c>
      <c r="J40" s="15">
        <v>0</v>
      </c>
    </row>
    <row r="41" spans="1:10" ht="40.5" hidden="1" customHeight="1" x14ac:dyDescent="0.25">
      <c r="A41" s="31"/>
      <c r="B41" s="93"/>
      <c r="C41" s="153"/>
      <c r="D41" s="89"/>
      <c r="E41" s="11" t="s">
        <v>74</v>
      </c>
      <c r="F41" s="70"/>
      <c r="G41" s="10">
        <f t="shared" si="6"/>
        <v>206</v>
      </c>
      <c r="H41" s="10">
        <v>206</v>
      </c>
      <c r="I41" s="15">
        <v>0</v>
      </c>
      <c r="J41" s="15">
        <v>0</v>
      </c>
    </row>
    <row r="42" spans="1:10" ht="131.25" hidden="1" customHeight="1" x14ac:dyDescent="0.25">
      <c r="A42" s="46"/>
      <c r="B42" s="86"/>
      <c r="C42" s="105" t="s">
        <v>69</v>
      </c>
      <c r="D42" s="35"/>
      <c r="E42" s="35"/>
      <c r="F42" s="25" t="s">
        <v>71</v>
      </c>
      <c r="G42" s="10">
        <f t="shared" si="6"/>
        <v>130</v>
      </c>
      <c r="H42" s="10">
        <v>130</v>
      </c>
      <c r="I42" s="15">
        <v>0</v>
      </c>
      <c r="J42" s="15">
        <v>0</v>
      </c>
    </row>
    <row r="43" spans="1:10" ht="168.75" hidden="1" customHeight="1" x14ac:dyDescent="0.25">
      <c r="A43" s="31"/>
      <c r="B43" s="7"/>
      <c r="C43" s="105" t="s">
        <v>70</v>
      </c>
      <c r="D43" s="13"/>
      <c r="E43" s="13"/>
      <c r="F43" s="99"/>
      <c r="G43" s="21">
        <f t="shared" si="6"/>
        <v>250</v>
      </c>
      <c r="H43" s="22">
        <v>250</v>
      </c>
      <c r="I43" s="22">
        <v>0</v>
      </c>
      <c r="J43" s="22">
        <v>0</v>
      </c>
    </row>
    <row r="44" spans="1:10" ht="17.25" hidden="1" customHeight="1" x14ac:dyDescent="0.25">
      <c r="A44" s="37"/>
      <c r="B44" s="154" t="s">
        <v>2</v>
      </c>
      <c r="C44" s="150"/>
      <c r="D44" s="18"/>
      <c r="E44" s="25"/>
      <c r="F44" s="25"/>
      <c r="G44" s="8">
        <f>G38+G43</f>
        <v>29417.692999999999</v>
      </c>
      <c r="H44" s="9">
        <f>H38+H42+H43</f>
        <v>29547.692999999999</v>
      </c>
      <c r="I44" s="9">
        <f t="shared" ref="I44:J44" si="8">I38+I42+I43</f>
        <v>0</v>
      </c>
      <c r="J44" s="9">
        <f t="shared" si="8"/>
        <v>0</v>
      </c>
    </row>
    <row r="45" spans="1:10" ht="39" hidden="1" customHeight="1" x14ac:dyDescent="0.25">
      <c r="A45" s="78">
        <v>3</v>
      </c>
      <c r="B45" s="155" t="s">
        <v>15</v>
      </c>
      <c r="C45" s="5" t="s">
        <v>60</v>
      </c>
      <c r="D45" s="18" t="s">
        <v>51</v>
      </c>
      <c r="E45" s="44" t="s">
        <v>10</v>
      </c>
      <c r="F45" s="98" t="s">
        <v>44</v>
      </c>
      <c r="G45" s="8">
        <f>H45+I45+J45</f>
        <v>4709.7</v>
      </c>
      <c r="H45" s="8">
        <f>H46</f>
        <v>4709.7</v>
      </c>
      <c r="I45" s="8">
        <f t="shared" ref="I45:J45" si="9">I46</f>
        <v>0</v>
      </c>
      <c r="J45" s="8">
        <f t="shared" si="9"/>
        <v>0</v>
      </c>
    </row>
    <row r="46" spans="1:10" ht="75" hidden="1" customHeight="1" x14ac:dyDescent="0.25">
      <c r="A46" s="77"/>
      <c r="B46" s="156"/>
      <c r="C46" s="69" t="s">
        <v>57</v>
      </c>
      <c r="D46" s="74"/>
      <c r="E46" s="75"/>
      <c r="F46" s="72"/>
      <c r="G46" s="3">
        <f t="shared" si="6"/>
        <v>4709.7</v>
      </c>
      <c r="H46" s="4">
        <f>3209.7+1500</f>
        <v>4709.7</v>
      </c>
      <c r="I46" s="4">
        <v>0</v>
      </c>
      <c r="J46" s="4">
        <v>0</v>
      </c>
    </row>
    <row r="47" spans="1:10" ht="40.5" hidden="1" customHeight="1" x14ac:dyDescent="0.25">
      <c r="A47" s="108"/>
      <c r="B47" s="88"/>
      <c r="C47" s="61" t="s">
        <v>61</v>
      </c>
      <c r="D47" s="11" t="s">
        <v>51</v>
      </c>
      <c r="E47" s="84" t="s">
        <v>10</v>
      </c>
      <c r="F47" s="72" t="s">
        <v>44</v>
      </c>
      <c r="G47" s="51">
        <f t="shared" si="6"/>
        <v>174595.4</v>
      </c>
      <c r="H47" s="85">
        <f>51264.4+37000+13000+17000+19000+34000+944-1035-2955-1720+2610+5487</f>
        <v>174595.4</v>
      </c>
      <c r="I47" s="85">
        <v>0</v>
      </c>
      <c r="J47" s="85">
        <v>0</v>
      </c>
    </row>
    <row r="48" spans="1:10" ht="17.25" hidden="1" customHeight="1" x14ac:dyDescent="0.25">
      <c r="A48" s="60"/>
      <c r="B48" s="157" t="s">
        <v>2</v>
      </c>
      <c r="C48" s="158"/>
      <c r="D48" s="55"/>
      <c r="E48" s="47"/>
      <c r="F48" s="55"/>
      <c r="G48" s="9">
        <f>G45+G47</f>
        <v>179305.1</v>
      </c>
      <c r="H48" s="9">
        <f>H45+H47</f>
        <v>179305.1</v>
      </c>
      <c r="I48" s="9">
        <f>I45+I47</f>
        <v>0</v>
      </c>
      <c r="J48" s="9">
        <f>J45+J47</f>
        <v>0</v>
      </c>
    </row>
    <row r="49" spans="1:10" ht="66" hidden="1" customHeight="1" x14ac:dyDescent="0.25">
      <c r="A49" s="45">
        <v>4</v>
      </c>
      <c r="B49" s="95" t="s">
        <v>16</v>
      </c>
      <c r="C49" s="5" t="s">
        <v>46</v>
      </c>
      <c r="D49" s="34" t="s">
        <v>9</v>
      </c>
      <c r="E49" s="98" t="s">
        <v>10</v>
      </c>
      <c r="F49" s="98" t="s">
        <v>44</v>
      </c>
      <c r="G49" s="8">
        <f>H49+I49+J49</f>
        <v>0</v>
      </c>
      <c r="H49" s="8">
        <v>0</v>
      </c>
      <c r="I49" s="8">
        <v>0</v>
      </c>
      <c r="J49" s="8">
        <v>0</v>
      </c>
    </row>
    <row r="50" spans="1:10" ht="69" hidden="1" customHeight="1" x14ac:dyDescent="0.25">
      <c r="A50" s="65"/>
      <c r="B50" s="14"/>
      <c r="C50" s="20" t="s">
        <v>48</v>
      </c>
      <c r="D50" s="34" t="s">
        <v>9</v>
      </c>
      <c r="E50" s="18" t="s">
        <v>10</v>
      </c>
      <c r="F50" s="18" t="s">
        <v>44</v>
      </c>
      <c r="G50" s="8">
        <f t="shared" si="6"/>
        <v>0</v>
      </c>
      <c r="H50" s="9">
        <v>0</v>
      </c>
      <c r="I50" s="9">
        <v>0</v>
      </c>
      <c r="J50" s="9">
        <v>0</v>
      </c>
    </row>
    <row r="51" spans="1:10" hidden="1" x14ac:dyDescent="0.25">
      <c r="A51" s="30"/>
      <c r="B51" s="159" t="s">
        <v>2</v>
      </c>
      <c r="C51" s="160"/>
      <c r="D51" s="59"/>
      <c r="E51" s="18"/>
      <c r="F51" s="18"/>
      <c r="G51" s="8">
        <f>G49+G50</f>
        <v>0</v>
      </c>
      <c r="H51" s="9">
        <f>H49+H50</f>
        <v>0</v>
      </c>
      <c r="I51" s="9">
        <f>I49+I50</f>
        <v>0</v>
      </c>
      <c r="J51" s="9">
        <f>J49+J50</f>
        <v>0</v>
      </c>
    </row>
    <row r="52" spans="1:10" ht="36" hidden="1" x14ac:dyDescent="0.25">
      <c r="A52" s="78">
        <v>4</v>
      </c>
      <c r="B52" s="82" t="s">
        <v>66</v>
      </c>
      <c r="C52" s="95" t="s">
        <v>67</v>
      </c>
      <c r="D52" s="18" t="s">
        <v>51</v>
      </c>
      <c r="E52" s="80" t="s">
        <v>10</v>
      </c>
      <c r="F52" s="80" t="s">
        <v>44</v>
      </c>
      <c r="G52" s="8">
        <f>H52+I52+J52</f>
        <v>3000</v>
      </c>
      <c r="H52" s="9">
        <v>3000</v>
      </c>
      <c r="I52" s="9">
        <v>0</v>
      </c>
      <c r="J52" s="9">
        <v>0</v>
      </c>
    </row>
    <row r="53" spans="1:10" hidden="1" x14ac:dyDescent="0.25">
      <c r="A53" s="79"/>
      <c r="B53" s="150" t="s">
        <v>2</v>
      </c>
      <c r="C53" s="158"/>
      <c r="D53" s="83"/>
      <c r="E53" s="81"/>
      <c r="F53" s="25"/>
      <c r="G53" s="8">
        <f>H53+I53+J53</f>
        <v>3000</v>
      </c>
      <c r="H53" s="9">
        <f>H52</f>
        <v>3000</v>
      </c>
      <c r="I53" s="9">
        <f t="shared" ref="I53:J53" si="10">I52</f>
        <v>0</v>
      </c>
      <c r="J53" s="9">
        <f t="shared" si="10"/>
        <v>0</v>
      </c>
    </row>
    <row r="54" spans="1:10" ht="36" hidden="1" x14ac:dyDescent="0.25">
      <c r="A54" s="92">
        <v>5</v>
      </c>
      <c r="B54" s="145" t="s">
        <v>37</v>
      </c>
      <c r="C54" s="20" t="s">
        <v>53</v>
      </c>
      <c r="D54" s="34" t="s">
        <v>51</v>
      </c>
      <c r="E54" s="34" t="s">
        <v>10</v>
      </c>
      <c r="F54" s="18" t="s">
        <v>44</v>
      </c>
      <c r="G54" s="8">
        <f>H54+I54+J54</f>
        <v>377519.435</v>
      </c>
      <c r="H54" s="9">
        <f>H55+H56+H57+H58</f>
        <v>28605</v>
      </c>
      <c r="I54" s="9">
        <f t="shared" ref="I54:J54" si="11">I55+I56+I57+I58</f>
        <v>198693.36</v>
      </c>
      <c r="J54" s="9">
        <f t="shared" si="11"/>
        <v>150221.07500000001</v>
      </c>
    </row>
    <row r="55" spans="1:10" ht="60" hidden="1" x14ac:dyDescent="0.25">
      <c r="A55" s="14"/>
      <c r="B55" s="161"/>
      <c r="C55" s="87" t="s">
        <v>34</v>
      </c>
      <c r="D55" s="11"/>
      <c r="E55" s="11"/>
      <c r="F55" s="11"/>
      <c r="G55" s="4">
        <f t="shared" si="6"/>
        <v>232578.21600000001</v>
      </c>
      <c r="H55" s="4">
        <v>0</v>
      </c>
      <c r="I55" s="4">
        <v>126693.36</v>
      </c>
      <c r="J55" s="4">
        <v>105884.856</v>
      </c>
    </row>
    <row r="56" spans="1:10" hidden="1" x14ac:dyDescent="0.25">
      <c r="A56" s="31"/>
      <c r="B56" s="7"/>
      <c r="C56" s="105"/>
      <c r="D56" s="32"/>
      <c r="E56" s="32"/>
      <c r="F56" s="13"/>
      <c r="G56" s="10">
        <f t="shared" si="6"/>
        <v>0</v>
      </c>
      <c r="H56" s="15">
        <v>0</v>
      </c>
      <c r="I56" s="15">
        <v>0</v>
      </c>
      <c r="J56" s="15">
        <v>0</v>
      </c>
    </row>
    <row r="57" spans="1:10" ht="60" hidden="1" x14ac:dyDescent="0.25">
      <c r="A57" s="31"/>
      <c r="B57" s="7"/>
      <c r="C57" s="105" t="s">
        <v>38</v>
      </c>
      <c r="D57" s="32"/>
      <c r="E57" s="32"/>
      <c r="F57" s="13"/>
      <c r="G57" s="10">
        <f t="shared" si="6"/>
        <v>116336.219</v>
      </c>
      <c r="H57" s="15">
        <v>0</v>
      </c>
      <c r="I57" s="15">
        <v>72000</v>
      </c>
      <c r="J57" s="15">
        <v>44336.218999999997</v>
      </c>
    </row>
    <row r="58" spans="1:10" ht="84" hidden="1" x14ac:dyDescent="0.25">
      <c r="A58" s="46"/>
      <c r="B58" s="14"/>
      <c r="C58" s="73" t="s">
        <v>63</v>
      </c>
      <c r="D58" s="71"/>
      <c r="E58" s="71"/>
      <c r="F58" s="74"/>
      <c r="G58" s="10">
        <f t="shared" si="6"/>
        <v>28605</v>
      </c>
      <c r="H58" s="15">
        <f>32000-4000+605</f>
        <v>28605</v>
      </c>
      <c r="I58" s="15">
        <v>0</v>
      </c>
      <c r="J58" s="15">
        <v>0</v>
      </c>
    </row>
    <row r="59" spans="1:10" ht="36" hidden="1" x14ac:dyDescent="0.25">
      <c r="A59" s="14"/>
      <c r="B59" s="56"/>
      <c r="C59" s="61" t="s">
        <v>21</v>
      </c>
      <c r="D59" s="35" t="s">
        <v>9</v>
      </c>
      <c r="E59" s="35" t="s">
        <v>10</v>
      </c>
      <c r="F59" s="11" t="s">
        <v>44</v>
      </c>
      <c r="G59" s="51">
        <f t="shared" si="6"/>
        <v>0</v>
      </c>
      <c r="H59" s="51">
        <v>0</v>
      </c>
      <c r="I59" s="51">
        <v>0</v>
      </c>
      <c r="J59" s="51">
        <v>0</v>
      </c>
    </row>
    <row r="60" spans="1:10" hidden="1" x14ac:dyDescent="0.25">
      <c r="A60" s="78"/>
      <c r="B60" s="162" t="s">
        <v>2</v>
      </c>
      <c r="C60" s="163"/>
      <c r="D60" s="18"/>
      <c r="E60" s="18"/>
      <c r="F60" s="25"/>
      <c r="G60" s="9">
        <f>G54+G59</f>
        <v>377519.435</v>
      </c>
      <c r="H60" s="9">
        <f>H54+H59</f>
        <v>28605</v>
      </c>
      <c r="I60" s="9">
        <f>I54+I59</f>
        <v>198693.36</v>
      </c>
      <c r="J60" s="9">
        <f>J54+J59</f>
        <v>150221.07500000001</v>
      </c>
    </row>
    <row r="61" spans="1:10" ht="48.75" customHeight="1" x14ac:dyDescent="0.25">
      <c r="A61" s="112">
        <v>6</v>
      </c>
      <c r="B61" s="145" t="s">
        <v>35</v>
      </c>
      <c r="C61" s="90" t="s">
        <v>54</v>
      </c>
      <c r="D61" s="34" t="s">
        <v>51</v>
      </c>
      <c r="E61" s="18" t="s">
        <v>10</v>
      </c>
      <c r="F61" s="33" t="s">
        <v>44</v>
      </c>
      <c r="G61" s="8">
        <f>H61+I61+J61</f>
        <v>193517</v>
      </c>
      <c r="H61" s="8">
        <f>H62+H65</f>
        <v>193517</v>
      </c>
      <c r="I61" s="8">
        <f t="shared" ref="I61:J61" si="12">I62+I65</f>
        <v>0</v>
      </c>
      <c r="J61" s="8">
        <f t="shared" si="12"/>
        <v>0</v>
      </c>
    </row>
    <row r="62" spans="1:10" ht="84" x14ac:dyDescent="0.25">
      <c r="A62" s="31"/>
      <c r="B62" s="144"/>
      <c r="C62" s="120" t="s">
        <v>79</v>
      </c>
      <c r="D62" s="32"/>
      <c r="E62" s="13"/>
      <c r="F62" s="48" t="s">
        <v>45</v>
      </c>
      <c r="G62" s="3">
        <f t="shared" ref="G62:G67" si="13">H62+I62+J62</f>
        <v>148643</v>
      </c>
      <c r="H62" s="4">
        <f>H63+H64</f>
        <v>148643</v>
      </c>
      <c r="I62" s="4">
        <f t="shared" ref="I62:J62" si="14">I63+I64</f>
        <v>0</v>
      </c>
      <c r="J62" s="4">
        <f t="shared" si="14"/>
        <v>0</v>
      </c>
    </row>
    <row r="63" spans="1:10" ht="42.75" customHeight="1" x14ac:dyDescent="0.25">
      <c r="A63" s="31"/>
      <c r="B63" s="31"/>
      <c r="C63" s="122"/>
      <c r="D63" s="32"/>
      <c r="E63" s="13"/>
      <c r="F63" s="29" t="s">
        <v>49</v>
      </c>
      <c r="G63" s="10">
        <f t="shared" si="13"/>
        <v>20000</v>
      </c>
      <c r="H63" s="15">
        <v>20000</v>
      </c>
      <c r="I63" s="15">
        <v>0</v>
      </c>
      <c r="J63" s="15">
        <v>0</v>
      </c>
    </row>
    <row r="64" spans="1:10" ht="24" customHeight="1" x14ac:dyDescent="0.25">
      <c r="A64" s="31"/>
      <c r="B64" s="46"/>
      <c r="C64" s="121"/>
      <c r="D64" s="35"/>
      <c r="E64" s="11"/>
      <c r="F64" s="48" t="s">
        <v>20</v>
      </c>
      <c r="G64" s="4">
        <f t="shared" si="13"/>
        <v>128643</v>
      </c>
      <c r="H64" s="4">
        <v>128643</v>
      </c>
      <c r="I64" s="4">
        <v>0</v>
      </c>
      <c r="J64" s="4">
        <v>0</v>
      </c>
    </row>
    <row r="65" spans="1:10" ht="84" hidden="1" x14ac:dyDescent="0.25">
      <c r="A65" s="7"/>
      <c r="B65" s="119"/>
      <c r="C65" s="171" t="s">
        <v>40</v>
      </c>
      <c r="D65" s="13"/>
      <c r="E65" s="28"/>
      <c r="F65" s="48" t="s">
        <v>45</v>
      </c>
      <c r="G65" s="3">
        <f t="shared" si="13"/>
        <v>44874</v>
      </c>
      <c r="H65" s="4">
        <f t="shared" ref="H65:I65" si="15">H66+H67</f>
        <v>44874</v>
      </c>
      <c r="I65" s="4">
        <f t="shared" si="15"/>
        <v>0</v>
      </c>
      <c r="J65" s="4">
        <f>J66+J67</f>
        <v>0</v>
      </c>
    </row>
    <row r="66" spans="1:10" ht="36" hidden="1" x14ac:dyDescent="0.25">
      <c r="A66" s="7"/>
      <c r="B66" s="119"/>
      <c r="C66" s="171"/>
      <c r="D66" s="13"/>
      <c r="E66" s="28"/>
      <c r="F66" s="29" t="s">
        <v>49</v>
      </c>
      <c r="G66" s="10">
        <f t="shared" si="13"/>
        <v>0</v>
      </c>
      <c r="H66" s="15">
        <v>0</v>
      </c>
      <c r="I66" s="15">
        <v>0</v>
      </c>
      <c r="J66" s="15">
        <v>0</v>
      </c>
    </row>
    <row r="67" spans="1:10" ht="27.75" hidden="1" customHeight="1" x14ac:dyDescent="0.25">
      <c r="A67" s="7"/>
      <c r="B67" s="119"/>
      <c r="C67" s="171"/>
      <c r="D67" s="13"/>
      <c r="E67" s="28"/>
      <c r="F67" s="28" t="s">
        <v>20</v>
      </c>
      <c r="G67" s="3">
        <f t="shared" si="13"/>
        <v>44874</v>
      </c>
      <c r="H67" s="4">
        <v>44874</v>
      </c>
      <c r="I67" s="4">
        <v>0</v>
      </c>
      <c r="J67" s="4">
        <v>0</v>
      </c>
    </row>
    <row r="68" spans="1:10" x14ac:dyDescent="0.25">
      <c r="A68" s="14"/>
      <c r="B68" s="164" t="s">
        <v>2</v>
      </c>
      <c r="C68" s="164"/>
      <c r="D68" s="81"/>
      <c r="E68" s="81"/>
      <c r="F68" s="48"/>
      <c r="G68" s="8">
        <f>H68+I68+J68</f>
        <v>193517</v>
      </c>
      <c r="H68" s="9">
        <f>H61</f>
        <v>193517</v>
      </c>
      <c r="I68" s="9">
        <f t="shared" ref="I68:J68" si="16">I61</f>
        <v>0</v>
      </c>
      <c r="J68" s="9">
        <f t="shared" si="16"/>
        <v>0</v>
      </c>
    </row>
    <row r="69" spans="1:10" ht="53.25" hidden="1" customHeight="1" x14ac:dyDescent="0.25">
      <c r="A69" s="26" t="s">
        <v>68</v>
      </c>
      <c r="B69" s="14" t="s">
        <v>1</v>
      </c>
      <c r="C69" s="113" t="s">
        <v>33</v>
      </c>
      <c r="D69" s="13" t="s">
        <v>51</v>
      </c>
      <c r="E69" s="11" t="s">
        <v>10</v>
      </c>
      <c r="F69" s="76" t="s">
        <v>44</v>
      </c>
      <c r="G69" s="9">
        <f>H69+I69+J69</f>
        <v>2447872.8000000003</v>
      </c>
      <c r="H69" s="8">
        <v>2442600</v>
      </c>
      <c r="I69" s="8">
        <v>2572.1</v>
      </c>
      <c r="J69" s="8">
        <v>2700.7</v>
      </c>
    </row>
    <row r="70" spans="1:10" ht="27" hidden="1" customHeight="1" x14ac:dyDescent="0.25">
      <c r="A70" s="27"/>
      <c r="B70" s="7"/>
      <c r="C70" s="106" t="s">
        <v>3</v>
      </c>
      <c r="D70" s="97"/>
      <c r="E70" s="13"/>
      <c r="F70" s="99"/>
      <c r="G70" s="3">
        <f>H70+I70+J70</f>
        <v>0</v>
      </c>
      <c r="H70" s="4">
        <v>0</v>
      </c>
      <c r="I70" s="4">
        <v>0</v>
      </c>
      <c r="J70" s="4">
        <v>0</v>
      </c>
    </row>
    <row r="71" spans="1:10" ht="21.75" hidden="1" customHeight="1" x14ac:dyDescent="0.25">
      <c r="A71" s="27"/>
      <c r="B71" s="50"/>
      <c r="C71" s="106" t="s">
        <v>17</v>
      </c>
      <c r="D71" s="101"/>
      <c r="E71" s="13"/>
      <c r="F71" s="49"/>
      <c r="G71" s="3">
        <f>H71+I71+J71</f>
        <v>0</v>
      </c>
      <c r="H71" s="4">
        <v>0</v>
      </c>
      <c r="I71" s="4">
        <v>0</v>
      </c>
      <c r="J71" s="4">
        <v>0</v>
      </c>
    </row>
    <row r="72" spans="1:10" ht="27" hidden="1" customHeight="1" x14ac:dyDescent="0.25">
      <c r="A72" s="27"/>
      <c r="B72" s="96"/>
      <c r="C72" s="106" t="s">
        <v>5</v>
      </c>
      <c r="D72" s="101"/>
      <c r="E72" s="13"/>
      <c r="F72" s="49"/>
      <c r="G72" s="3">
        <f t="shared" ref="G72:G74" si="17">H72+I72+J72</f>
        <v>0</v>
      </c>
      <c r="H72" s="4">
        <v>0</v>
      </c>
      <c r="I72" s="4">
        <v>0</v>
      </c>
      <c r="J72" s="4">
        <v>0</v>
      </c>
    </row>
    <row r="73" spans="1:10" ht="25.5" hidden="1" customHeight="1" x14ac:dyDescent="0.25">
      <c r="A73" s="27"/>
      <c r="B73" s="96"/>
      <c r="C73" s="106" t="s">
        <v>4</v>
      </c>
      <c r="D73" s="102"/>
      <c r="E73" s="11"/>
      <c r="F73" s="100"/>
      <c r="G73" s="3">
        <f t="shared" si="17"/>
        <v>0</v>
      </c>
      <c r="H73" s="4">
        <v>0</v>
      </c>
      <c r="I73" s="4">
        <v>0</v>
      </c>
      <c r="J73" s="4">
        <v>0</v>
      </c>
    </row>
    <row r="74" spans="1:10" ht="21.75" hidden="1" customHeight="1" x14ac:dyDescent="0.25">
      <c r="A74" s="27"/>
      <c r="B74" s="108"/>
      <c r="C74" s="94"/>
      <c r="D74" s="101"/>
      <c r="E74" s="101"/>
      <c r="F74" s="49"/>
      <c r="G74" s="21">
        <f t="shared" si="17"/>
        <v>0</v>
      </c>
      <c r="H74" s="22">
        <v>0</v>
      </c>
      <c r="I74" s="22">
        <v>0</v>
      </c>
      <c r="J74" s="22">
        <v>0</v>
      </c>
    </row>
    <row r="75" spans="1:10" ht="15.75" hidden="1" customHeight="1" x14ac:dyDescent="0.25">
      <c r="A75" s="52"/>
      <c r="B75" s="157" t="s">
        <v>2</v>
      </c>
      <c r="C75" s="164"/>
      <c r="D75" s="107"/>
      <c r="E75" s="107"/>
      <c r="F75" s="103"/>
      <c r="G75" s="8">
        <f>G69</f>
        <v>2447872.8000000003</v>
      </c>
      <c r="H75" s="9">
        <v>2442.6</v>
      </c>
      <c r="I75" s="9">
        <f>I69</f>
        <v>2572.1</v>
      </c>
      <c r="J75" s="9">
        <f>J69</f>
        <v>2700.7</v>
      </c>
    </row>
    <row r="76" spans="1:10" ht="21" customHeight="1" x14ac:dyDescent="0.25">
      <c r="A76" s="58"/>
      <c r="B76" s="128" t="s">
        <v>18</v>
      </c>
      <c r="C76" s="128"/>
      <c r="D76" s="128"/>
      <c r="E76" s="128"/>
      <c r="F76" s="129"/>
      <c r="G76" s="23">
        <f>H76+I76+J76</f>
        <v>2450249.5329999998</v>
      </c>
      <c r="H76" s="23">
        <f>H44+H37+H48+H53+H60+H68+H75</f>
        <v>1043390.5329999999</v>
      </c>
      <c r="I76" s="23">
        <f>I44+I37+I48+I53+I60+I68+I75</f>
        <v>902108.29999999993</v>
      </c>
      <c r="J76" s="23">
        <f>J44+J37+J48+J53+J60+J68+J75</f>
        <v>504750.7</v>
      </c>
    </row>
    <row r="77" spans="1:10" x14ac:dyDescent="0.25">
      <c r="A77" s="52"/>
      <c r="B77" s="130" t="s">
        <v>20</v>
      </c>
      <c r="C77" s="131"/>
      <c r="D77" s="131"/>
      <c r="E77" s="131"/>
      <c r="F77" s="132"/>
      <c r="G77" s="10">
        <f t="shared" ref="G77" si="18">H77+I77+J77</f>
        <v>173897</v>
      </c>
      <c r="H77" s="10">
        <f>H64+H67+H42+H43</f>
        <v>173897</v>
      </c>
      <c r="I77" s="10">
        <f t="shared" ref="I77:J77" si="19">I64+I67+I42+I43</f>
        <v>0</v>
      </c>
      <c r="J77" s="10">
        <f t="shared" si="19"/>
        <v>0</v>
      </c>
    </row>
    <row r="78" spans="1:10" ht="17.25" customHeight="1" x14ac:dyDescent="0.25">
      <c r="A78" s="26"/>
      <c r="B78" s="130" t="s">
        <v>43</v>
      </c>
      <c r="C78" s="131"/>
      <c r="D78" s="131"/>
      <c r="E78" s="131"/>
      <c r="F78" s="132"/>
      <c r="G78" s="10">
        <f>H78+I78+J78</f>
        <v>2055583.0329999998</v>
      </c>
      <c r="H78" s="4">
        <f>H37+H44+H48+H53+H60+H68+H75-H77-H81</f>
        <v>781857.03299999994</v>
      </c>
      <c r="I78" s="4">
        <f>I37+I44+I48+I53+I60+I68+I75-I77-I81</f>
        <v>813705.29999999993</v>
      </c>
      <c r="J78" s="4">
        <f>J37+J44+J48+J53+J60+J68+J75-J77-J81</f>
        <v>460020.7</v>
      </c>
    </row>
    <row r="79" spans="1:10" ht="16.5" hidden="1" customHeight="1" x14ac:dyDescent="0.25">
      <c r="A79" s="26"/>
      <c r="B79" s="134" t="s">
        <v>22</v>
      </c>
      <c r="C79" s="135"/>
      <c r="D79" s="135"/>
      <c r="E79" s="135"/>
      <c r="F79" s="136"/>
      <c r="G79" s="24"/>
      <c r="H79" s="66"/>
      <c r="I79" s="66"/>
      <c r="J79" s="66"/>
    </row>
    <row r="80" spans="1:10" ht="32.25" hidden="1" customHeight="1" x14ac:dyDescent="0.25">
      <c r="A80" s="52"/>
      <c r="B80" s="137" t="s">
        <v>36</v>
      </c>
      <c r="C80" s="138"/>
      <c r="D80" s="138"/>
      <c r="E80" s="138"/>
      <c r="F80" s="139"/>
      <c r="G80" s="4">
        <f>H80+I80+J80</f>
        <v>1039075.3999999999</v>
      </c>
      <c r="H80" s="4">
        <f>H17+H19+H22+H24+H26+H28+H30</f>
        <v>410022.19999999995</v>
      </c>
      <c r="I80" s="4">
        <f>I17+I19+I22+I24+I26+I28+I30</f>
        <v>427033.2</v>
      </c>
      <c r="J80" s="4">
        <f>J17+J19+J22+J24+J26+J28+J30</f>
        <v>202020</v>
      </c>
    </row>
    <row r="81" spans="1:10" ht="15" hidden="1" customHeight="1" x14ac:dyDescent="0.25">
      <c r="A81" s="26"/>
      <c r="B81" s="140" t="s">
        <v>41</v>
      </c>
      <c r="C81" s="141"/>
      <c r="D81" s="141"/>
      <c r="E81" s="141"/>
      <c r="F81" s="141"/>
      <c r="G81" s="4">
        <f>H81+I81+J81</f>
        <v>220769.5</v>
      </c>
      <c r="H81" s="4">
        <f>H32</f>
        <v>87636.5</v>
      </c>
      <c r="I81" s="4">
        <f t="shared" ref="I81:J81" si="20">I32</f>
        <v>88403</v>
      </c>
      <c r="J81" s="4">
        <f t="shared" si="20"/>
        <v>44730</v>
      </c>
    </row>
    <row r="82" spans="1:10" ht="147.75" customHeight="1" x14ac:dyDescent="0.35">
      <c r="A82" s="142" t="s">
        <v>78</v>
      </c>
      <c r="B82" s="142"/>
      <c r="C82" s="142"/>
      <c r="D82" s="142"/>
      <c r="E82" s="142"/>
      <c r="F82" s="142"/>
      <c r="G82" s="142"/>
      <c r="H82" s="142"/>
      <c r="I82" s="142"/>
      <c r="J82" s="142"/>
    </row>
    <row r="83" spans="1:10" ht="3.75" customHeight="1" x14ac:dyDescent="0.25"/>
    <row r="84" spans="1:10" ht="23.25" hidden="1" x14ac:dyDescent="0.35">
      <c r="A84" s="133"/>
      <c r="B84" s="133"/>
      <c r="C84" s="133"/>
      <c r="D84" s="133"/>
      <c r="E84" s="133"/>
      <c r="F84" s="133"/>
      <c r="G84" s="133"/>
      <c r="H84" s="133"/>
      <c r="I84" s="133"/>
      <c r="J84" s="133"/>
    </row>
  </sheetData>
  <mergeCells count="52">
    <mergeCell ref="D27:D30"/>
    <mergeCell ref="C29:C30"/>
    <mergeCell ref="D15:D18"/>
    <mergeCell ref="E15:E18"/>
    <mergeCell ref="I2:J2"/>
    <mergeCell ref="I3:J3"/>
    <mergeCell ref="I1:J1"/>
    <mergeCell ref="I4:J4"/>
    <mergeCell ref="F11:F13"/>
    <mergeCell ref="G11:G13"/>
    <mergeCell ref="H11:J11"/>
    <mergeCell ref="H12:H13"/>
    <mergeCell ref="I12:I13"/>
    <mergeCell ref="J12:J13"/>
    <mergeCell ref="A8:J8"/>
    <mergeCell ref="A7:J7"/>
    <mergeCell ref="C5:H5"/>
    <mergeCell ref="A11:A13"/>
    <mergeCell ref="D11:D13"/>
    <mergeCell ref="E11:E13"/>
    <mergeCell ref="B68:C68"/>
    <mergeCell ref="B75:C75"/>
    <mergeCell ref="B33:B34"/>
    <mergeCell ref="B11:B13"/>
    <mergeCell ref="C11:C13"/>
    <mergeCell ref="C16:C17"/>
    <mergeCell ref="C18:C19"/>
    <mergeCell ref="C65:C67"/>
    <mergeCell ref="A15:A18"/>
    <mergeCell ref="B15:B18"/>
    <mergeCell ref="C23:C24"/>
    <mergeCell ref="C27:C28"/>
    <mergeCell ref="B61:B62"/>
    <mergeCell ref="B37:C37"/>
    <mergeCell ref="B38:B39"/>
    <mergeCell ref="C39:C41"/>
    <mergeCell ref="B44:C44"/>
    <mergeCell ref="B45:B46"/>
    <mergeCell ref="B48:C48"/>
    <mergeCell ref="B51:C51"/>
    <mergeCell ref="B53:C53"/>
    <mergeCell ref="B54:B55"/>
    <mergeCell ref="B60:C60"/>
    <mergeCell ref="C21:C22"/>
    <mergeCell ref="B76:F76"/>
    <mergeCell ref="B77:F77"/>
    <mergeCell ref="A84:J84"/>
    <mergeCell ref="B79:F79"/>
    <mergeCell ref="B80:F80"/>
    <mergeCell ref="B81:F81"/>
    <mergeCell ref="A82:J82"/>
    <mergeCell ref="B78:F78"/>
  </mergeCells>
  <pageMargins left="0.70866141732283472" right="0.70866141732283472" top="0.82677165354330717" bottom="0.74803149606299213" header="0.31496062992125984" footer="0.31496062992125984"/>
  <pageSetup paperSize="9" scale="71" orientation="landscape" r:id="rId1"/>
  <headerFooter differentFirst="1">
    <oddHeader>&amp;C&amp;P&amp;R&amp;"Times New Roman,курсив"&amp;16Продовження додатка 2</oddHeader>
  </headerFooter>
  <rowBreaks count="3" manualBreakCount="3">
    <brk id="19" max="9" man="1"/>
    <brk id="26" max="16383" man="1"/>
    <brk id="3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2022-02-25T12:34:18Z</dcterms:modified>
</cp:coreProperties>
</file>