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galny301_2\Desktop\"/>
    </mc:Choice>
  </mc:AlternateContent>
  <bookViews>
    <workbookView xWindow="0" yWindow="0" windowWidth="24000" windowHeight="9645"/>
  </bookViews>
  <sheets>
    <sheet name="Лист1" sheetId="6" r:id="rId1"/>
  </sheets>
  <definedNames>
    <definedName name="_xlnm.Print_Titles" localSheetId="0">Лист1!$18:$19</definedName>
    <definedName name="_xlnm.Print_Area" localSheetId="0">Лист1!$A$1:$O$105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3" i="6" l="1"/>
  <c r="H52" i="6" l="1"/>
  <c r="I52" i="6"/>
  <c r="J52" i="6"/>
  <c r="K52" i="6"/>
  <c r="L52" i="6"/>
  <c r="G52" i="6"/>
  <c r="I49" i="6"/>
  <c r="K49" i="6"/>
  <c r="L49" i="6"/>
  <c r="G50" i="6"/>
  <c r="H50" i="6"/>
  <c r="I50" i="6"/>
  <c r="J50" i="6"/>
  <c r="K50" i="6"/>
  <c r="L50" i="6"/>
  <c r="H31" i="6"/>
  <c r="I31" i="6"/>
  <c r="G31" i="6"/>
  <c r="M52" i="6" l="1"/>
  <c r="M50" i="6"/>
  <c r="M31" i="6"/>
  <c r="M91" i="6"/>
  <c r="L90" i="6"/>
  <c r="I90" i="6"/>
  <c r="H90" i="6"/>
  <c r="G90" i="6"/>
  <c r="K89" i="6"/>
  <c r="K90" i="6" s="1"/>
  <c r="J88" i="6"/>
  <c r="M88" i="6" s="1"/>
  <c r="M87" i="6"/>
  <c r="M86" i="6"/>
  <c r="L85" i="6"/>
  <c r="K85" i="6"/>
  <c r="J85" i="6"/>
  <c r="I85" i="6"/>
  <c r="H82" i="6"/>
  <c r="G82" i="6"/>
  <c r="G81" i="6"/>
  <c r="M81" i="6" s="1"/>
  <c r="H80" i="6"/>
  <c r="K79" i="6"/>
  <c r="L79" i="6" s="1"/>
  <c r="M79" i="6" s="1"/>
  <c r="F79" i="6"/>
  <c r="F80" i="6" s="1"/>
  <c r="F81" i="6" s="1"/>
  <c r="F82" i="6" s="1"/>
  <c r="F85" i="6" s="1"/>
  <c r="F86" i="6" s="1"/>
  <c r="F87" i="6" s="1"/>
  <c r="F88" i="6" s="1"/>
  <c r="F89" i="6" s="1"/>
  <c r="F90" i="6" s="1"/>
  <c r="F91" i="6" s="1"/>
  <c r="F94" i="6" s="1"/>
  <c r="M78" i="6"/>
  <c r="M77" i="6"/>
  <c r="J76" i="6"/>
  <c r="J75" i="6"/>
  <c r="M75" i="6" s="1"/>
  <c r="M74" i="6"/>
  <c r="K73" i="6"/>
  <c r="M72" i="6"/>
  <c r="M71" i="6"/>
  <c r="M70" i="6"/>
  <c r="M69" i="6"/>
  <c r="M67" i="6"/>
  <c r="G66" i="6"/>
  <c r="G80" i="6" s="1"/>
  <c r="M65" i="6"/>
  <c r="M64" i="6"/>
  <c r="M62" i="6"/>
  <c r="M61" i="6"/>
  <c r="J60" i="6"/>
  <c r="I60" i="6"/>
  <c r="L59" i="6"/>
  <c r="K59" i="6"/>
  <c r="J59" i="6"/>
  <c r="I59" i="6"/>
  <c r="H59" i="6"/>
  <c r="G59" i="6"/>
  <c r="M58" i="6"/>
  <c r="M57" i="6"/>
  <c r="M56" i="6"/>
  <c r="M55" i="6"/>
  <c r="M54" i="6"/>
  <c r="M53" i="6"/>
  <c r="I97" i="6"/>
  <c r="H97" i="6"/>
  <c r="G97" i="6"/>
  <c r="M48" i="6"/>
  <c r="M47" i="6"/>
  <c r="M46" i="6"/>
  <c r="M44" i="6"/>
  <c r="M43" i="6"/>
  <c r="G42" i="6"/>
  <c r="G49" i="6" s="1"/>
  <c r="M41" i="6"/>
  <c r="H40" i="6"/>
  <c r="H49" i="6" s="1"/>
  <c r="M39" i="6"/>
  <c r="M97" i="6" s="1"/>
  <c r="M37" i="6"/>
  <c r="J36" i="6"/>
  <c r="J49" i="6" s="1"/>
  <c r="M34" i="6"/>
  <c r="L99" i="6"/>
  <c r="K99" i="6"/>
  <c r="J99" i="6"/>
  <c r="I99" i="6"/>
  <c r="H99" i="6"/>
  <c r="G99" i="6"/>
  <c r="L30" i="6"/>
  <c r="L96" i="6" s="1"/>
  <c r="K30" i="6"/>
  <c r="K96" i="6" s="1"/>
  <c r="J30" i="6"/>
  <c r="J96" i="6" s="1"/>
  <c r="I30" i="6"/>
  <c r="I96" i="6" s="1"/>
  <c r="H30" i="6"/>
  <c r="H96" i="6" s="1"/>
  <c r="G30" i="6"/>
  <c r="G96" i="6" s="1"/>
  <c r="L29" i="6"/>
  <c r="K29" i="6"/>
  <c r="J29" i="6"/>
  <c r="I29" i="6"/>
  <c r="H29" i="6"/>
  <c r="G29" i="6"/>
  <c r="L28" i="6"/>
  <c r="K28" i="6"/>
  <c r="J28" i="6"/>
  <c r="I28" i="6"/>
  <c r="M27" i="6"/>
  <c r="M26" i="6"/>
  <c r="M23" i="6"/>
  <c r="M99" i="6" s="1"/>
  <c r="M22" i="6"/>
  <c r="M20" i="6"/>
  <c r="M30" i="6" s="1"/>
  <c r="M96" i="6" s="1"/>
  <c r="M17" i="6"/>
  <c r="M16" i="6"/>
  <c r="M15" i="6"/>
  <c r="M29" i="6" s="1"/>
  <c r="H14" i="6"/>
  <c r="H28" i="6" s="1"/>
  <c r="F14" i="6"/>
  <c r="F16" i="6" s="1"/>
  <c r="M13" i="6"/>
  <c r="F13" i="6"/>
  <c r="G12" i="6"/>
  <c r="G28" i="6" s="1"/>
  <c r="M42" i="6" l="1"/>
  <c r="M60" i="6"/>
  <c r="K95" i="6"/>
  <c r="G95" i="6"/>
  <c r="J90" i="6"/>
  <c r="M82" i="6"/>
  <c r="I80" i="6"/>
  <c r="I94" i="6" s="1"/>
  <c r="M36" i="6"/>
  <c r="M40" i="6"/>
  <c r="J80" i="6"/>
  <c r="I95" i="6"/>
  <c r="L73" i="6"/>
  <c r="L80" i="6" s="1"/>
  <c r="L94" i="6" s="1"/>
  <c r="H95" i="6"/>
  <c r="L95" i="6"/>
  <c r="M12" i="6"/>
  <c r="M59" i="6"/>
  <c r="J95" i="6"/>
  <c r="M66" i="6"/>
  <c r="F26" i="6"/>
  <c r="F27" i="6" s="1"/>
  <c r="F17" i="6"/>
  <c r="M14" i="6"/>
  <c r="K76" i="6"/>
  <c r="K80" i="6" s="1"/>
  <c r="K94" i="6" s="1"/>
  <c r="G85" i="6"/>
  <c r="G94" i="6" s="1"/>
  <c r="M89" i="6"/>
  <c r="M90" i="6" s="1"/>
  <c r="H85" i="6"/>
  <c r="H94" i="6" s="1"/>
  <c r="M49" i="6" l="1"/>
  <c r="K93" i="6"/>
  <c r="G93" i="6"/>
  <c r="M28" i="6"/>
  <c r="M73" i="6"/>
  <c r="J94" i="6"/>
  <c r="J93" i="6" s="1"/>
  <c r="H93" i="6"/>
  <c r="M95" i="6"/>
  <c r="I93" i="6"/>
  <c r="L93" i="6"/>
  <c r="F28" i="6"/>
  <c r="F22" i="6"/>
  <c r="F34" i="6"/>
  <c r="F36" i="6" s="1"/>
  <c r="M76" i="6"/>
  <c r="M85" i="6"/>
  <c r="M80" i="6" l="1"/>
  <c r="M94" i="6" s="1"/>
  <c r="M93" i="6" s="1"/>
  <c r="F37" i="6"/>
  <c r="F40" i="6"/>
  <c r="F42" i="6" s="1"/>
  <c r="F43" i="6" s="1"/>
  <c r="F44" i="6" s="1"/>
  <c r="F46" i="6" s="1"/>
  <c r="F47" i="6" s="1"/>
  <c r="F48" i="6" s="1"/>
  <c r="F49" i="6" l="1"/>
  <c r="F53" i="6" s="1"/>
  <c r="F55" i="6" s="1"/>
  <c r="F56" i="6" s="1"/>
  <c r="F57" i="6" s="1"/>
  <c r="F58" i="6" s="1"/>
  <c r="F59" i="6" s="1"/>
  <c r="F60" i="6" s="1"/>
  <c r="F61" i="6" s="1"/>
  <c r="F62" i="6" s="1"/>
  <c r="F64" i="6" s="1"/>
  <c r="F65" i="6" s="1"/>
  <c r="F69" i="6" s="1"/>
  <c r="F66" i="6" l="1"/>
  <c r="F70" i="6" s="1"/>
  <c r="F73" i="6" s="1"/>
  <c r="F74" i="6" s="1"/>
  <c r="F75" i="6" s="1"/>
  <c r="F76" i="6" s="1"/>
  <c r="F72" i="6" l="1"/>
  <c r="F71" i="6"/>
</calcChain>
</file>

<file path=xl/sharedStrings.xml><?xml version="1.0" encoding="utf-8"?>
<sst xmlns="http://schemas.openxmlformats.org/spreadsheetml/2006/main" count="193" uniqueCount="130">
  <si>
    <t>Перелік заходів програми </t>
  </si>
  <si>
    <t>Виконавці </t>
  </si>
  <si>
    <t>2017 рік</t>
  </si>
  <si>
    <t xml:space="preserve">2018 рік </t>
  </si>
  <si>
    <t>2019 рік</t>
  </si>
  <si>
    <t xml:space="preserve">   </t>
  </si>
  <si>
    <t>Усього</t>
  </si>
  <si>
    <t xml:space="preserve">               </t>
  </si>
  <si>
    <t xml:space="preserve"> </t>
  </si>
  <si>
    <t>Очікуваний результат </t>
  </si>
  <si>
    <t xml:space="preserve">Строк, роки </t>
  </si>
  <si>
    <t xml:space="preserve">                                          </t>
  </si>
  <si>
    <t>Усього за Програмою, у тому числі</t>
  </si>
  <si>
    <t>Власні надхо-дження</t>
  </si>
  <si>
    <t>1.4. Охорона об'єктів житлового фонду</t>
  </si>
  <si>
    <t>1.2. Експертне обстеження ліфтів</t>
  </si>
  <si>
    <t>2017-2018</t>
  </si>
  <si>
    <t>6.3 Інші  заходи, пов'язані з економічною діяльністю підприємства</t>
  </si>
  <si>
    <t>4.1. Фінансова підтримка</t>
  </si>
  <si>
    <t>№ п/п</t>
  </si>
  <si>
    <t>Джерела фінансу-вання </t>
  </si>
  <si>
    <t>1.1. Капіталь-ний ремонт ліфтів</t>
  </si>
  <si>
    <t>1.3. Капіталь-ний, поточний ремонт та реконструкція житлового фонду</t>
  </si>
  <si>
    <t>4.2. Придбан-ня теплоізо-ляційних матеріалів</t>
  </si>
  <si>
    <t>4.4. Реконст-рукція схеми теплопоста-чання</t>
  </si>
  <si>
    <t>5.1. Поповнен-ня статутного капіталу на придбання  обладнання   і предметів довгостроко-вого користування</t>
  </si>
  <si>
    <t>Назва напряму діяльності (пріори-тетні завдання) </t>
  </si>
  <si>
    <t>Покращення якості надання послуг з водо-постачання та водовідведення. Зниження тра-вматизму насе-лення, запобі-гання нещасним випадкам. Еко-номія ресурсів</t>
  </si>
  <si>
    <t>2017-2022</t>
  </si>
  <si>
    <t>2017-2020</t>
  </si>
  <si>
    <t>Реалізація програм пріоритетних інвестицій для підвищення енергоефектив-ності  грома-дських будівель</t>
  </si>
  <si>
    <t>2020 рік</t>
  </si>
  <si>
    <t>2022 рік</t>
  </si>
  <si>
    <t>2021 рік</t>
  </si>
  <si>
    <t xml:space="preserve">Покращення еко-логічної ситуації в місті (санітарне очищення) </t>
  </si>
  <si>
    <t>2.3. Знесення (розбирання) об'єктів нерухомого майна</t>
  </si>
  <si>
    <t>2.4. Придбан-ня в комуна-льну власність житла для надання в тимчасове користування внутрішньо переміщеним особам та послуги з оформлення відповідних документів</t>
  </si>
  <si>
    <t>2.5. Сплата  земельного податку</t>
  </si>
  <si>
    <t>Підвищення рівня надання населенню житлово-кому-нальних послуг відповідно до вимог національних стандартів, гармонізованих з міжнародними або регіональними</t>
  </si>
  <si>
    <t>1.5. Заміна адресних вивісок</t>
  </si>
  <si>
    <t>Орієнтовні обсяги потреби в фінансуванні (вартість),  тис. грн, у тому числі:</t>
  </si>
  <si>
    <t>Утри-мання, ремонт, рекон-струкція жит-лового фонду</t>
  </si>
  <si>
    <t xml:space="preserve">1.6. Заходи з виконання доручень виборців депутатами Дніпро-петровської обласної ради </t>
  </si>
  <si>
    <t>4.6. Поповнен-ня статутного  капіталу  на  придбання спецтехніки, обладнання  та предметів довгостроко-вого користування</t>
  </si>
  <si>
    <t>*</t>
  </si>
  <si>
    <t>Додаток 2</t>
  </si>
  <si>
    <t>до рішення міської ради</t>
  </si>
  <si>
    <r>
      <t>*</t>
    </r>
    <r>
      <rPr>
        <sz val="22"/>
        <rFont val="Times New Roman"/>
        <family val="1"/>
        <charset val="204"/>
      </rPr>
      <t xml:space="preserve"> Примітка: Забезпечення фінансового ресурсу в межах обсягів, передбачених в обласному бюджеті на відповідний бюджетний рік.</t>
    </r>
  </si>
  <si>
    <t>6.4. Фінансова підтримка</t>
  </si>
  <si>
    <t>4.3. Придбан-ня блочних автоматизова-них пальників з частотними перетворюва-чами</t>
  </si>
  <si>
    <t>Департа-мент роз-витку інф-раструктури міста виконкому Криворізь-кої міської ради</t>
  </si>
  <si>
    <t>Санітарна очистка міста</t>
  </si>
  <si>
    <t xml:space="preserve">4.9. Придбан-ня матеріалів, обладнання (устаткування) для виконання робіт з буді-вництва, реко-нструкції, капі-тального ремо-нту  котелень та  теплових мереж </t>
  </si>
  <si>
    <t>Департа-мент роз-витку інф-раструк-тури міста виконкому Криворізь-кої міської ради</t>
  </si>
  <si>
    <t>5.2. Інші  заходи, пов'язані з економічною діяльністю закладу</t>
  </si>
  <si>
    <t>6.1. Заходи, пов´язані з за-лученням кре-дитних ресур-сів на впрова-дження проєк-тів з енерго-ефективності</t>
  </si>
  <si>
    <t>1.7. Фінансу-вання пере-можців обласного конкурсу мікропроєктів з енергоефек-тивності та енергозбере-ження серед органів самоорганізації населення й ОСББ</t>
  </si>
  <si>
    <t>3.1. Оформлен-ня права корис-тування земе-льними ділян-ками під полі-гонами звалищ сміття міста</t>
  </si>
  <si>
    <t>Субвенція з обласного бюджету до місцевих бюджетів на фінансування переможців обласного конкурсу мікропроєктів з енергоефек-</t>
  </si>
  <si>
    <t>Комуналь-не майно</t>
  </si>
  <si>
    <t xml:space="preserve">Субвенція з обласного бюджету до місцевих бюджетів на фінансування </t>
  </si>
  <si>
    <t>переможців обласного конкурсу мік-ропроєктів з енергоефек-тивності та енерго-збереження серед  органів самоорга-нізації населення та ОСББ</t>
  </si>
  <si>
    <t>4.5. Демонтаж димової труби котельні «Прорізна, 87»</t>
  </si>
  <si>
    <t>Заходи,  пов’язані з економіч-ною дія-льністю Комуналь-ного   зак-ладу   «Дитячий оздоровчий табір «Перлина Кри-воріжжя» Криворізь-кої міської ради</t>
  </si>
  <si>
    <t xml:space="preserve">Забезпечення умов для оздоровлення дітей та стабільної роботи Комунального закладу «Дитячий оздоровчий табір   «Перлина Криворіжжя» Криворізької міської ради </t>
  </si>
  <si>
    <t xml:space="preserve">2.10. Прид-бання техніки та обладнання, предметів довгостроко-вого користу-вання </t>
  </si>
  <si>
    <t>2.1. Оформ-лення висно-вку спеціалі-зованої органі-зації про мож-ливість (немо-жливітіь) пода-льшої експлуа-тації основних засобів, інших необоротних матеріальних активів, проведення експертиз</t>
  </si>
  <si>
    <t xml:space="preserve">Керуюча справами виконкому </t>
  </si>
  <si>
    <t>Бюджет Криво-різької міської територіальної громади</t>
  </si>
  <si>
    <t xml:space="preserve">Субвенція з об-ласного бюдже-ту бюджетам міст, районів та об’єднанням територіальних   громад на вико-нання дору-чень виборців депутатами обласної ради </t>
  </si>
  <si>
    <t>Субвенція з об-ласного бюдже-ту до місцевих бюджетів на фінансування переможців обласного конкурсу мік-ропроєктів з енергоефек-тивності та енерго-збереження серед  органів самоорга-нізації населення та ОСББ</t>
  </si>
  <si>
    <t>2.2. Інвентари-зація, технічна інвентаризація, оцінка майна, об’єктів (елементів) благоустрою з виготовленням технічного паспорта</t>
  </si>
  <si>
    <t>Субвенція з об-ласного бюдже-ту бюджетам міст, районів та об’єднанням територіальних   громад на вико-нання дору-чень виборців депутатами обласної ради</t>
  </si>
  <si>
    <t>Субвенція з де-ржавного бюд-жету місцевим бюджетам на здійснення за-ходів щодо під-тримки терито-рій, що зазнали негативного  впливу внаслі-док  збройного конфлікту на сході України</t>
  </si>
  <si>
    <t>2.8. Реєстрація та перереєстра-ція автотранс-порту (узяття на облік та зняття з нього)</t>
  </si>
  <si>
    <t>2.9. Послуги з розробки про-ектів землеуст-рою щодо від-ведення земель-них ділянок у постійне корис-тування під об´єкти нерухомості</t>
  </si>
  <si>
    <t xml:space="preserve">4.8. Поповнен-ня статутного капіталу  на ви-конання робіт з будівництва, ре-конструкції, ка-пітального ре-монту  коте-лень та  тепло-вих мереж </t>
  </si>
  <si>
    <t>Заходи,  пов’язані з економіч-ною дія-льністю Комуналь-ного  під-приємства «Кривбас-теплоенер-го» Криворізь-кої міської ради</t>
  </si>
  <si>
    <t xml:space="preserve"> Гарантування    умов   безпеч-ного та комфо-ртного про-живання насе-лення. Надання  об'єднанням співвласників багатоквартир-ного будинку передбаченої чинним зако-нодавством Ук-раїни технічної та/ або іншої документації на житлові бу-динки. Безпечне  користування   ліфтами  меш-канцями бага-токвартирних  будинків, їх </t>
  </si>
  <si>
    <t>ємств - надавачів послуг з теплопос-тачання, водопоста-чання та водовідве-дення</t>
  </si>
  <si>
    <t>Підтрим-ка  кому-нальних підпри-</t>
  </si>
  <si>
    <t xml:space="preserve">належна технічна                                        експлуатація та      безперебійна ро-бота. Продовження   терміну експлуатації ліфтів. Заміна табличок з назвами топонімів на будинках на нові           </t>
  </si>
  <si>
    <t xml:space="preserve">                           Тетяна Мала</t>
  </si>
  <si>
    <t>2021-2022</t>
  </si>
  <si>
    <t>4.11. Оплата за енергоносії</t>
  </si>
  <si>
    <t>4.12. Придбан-ня кришок люків</t>
  </si>
  <si>
    <t>4.13. Послуги щодо фінан-сового лізингу на придбання спецтехніки</t>
  </si>
  <si>
    <t>4.14.  Капіталь-ний  ремонт, будівництво, реконструкція  мереж водо-постачання та водовідве-дення</t>
  </si>
  <si>
    <t>4.15. Прид-бання мате-ріалів, облад-нання (уста-ткування) для виконання ка-пітальних ре-монтів, будів-ництва, реконс-трукції мереж і споруд водопостачан-ня та водо-відведення</t>
  </si>
  <si>
    <t>4.17. Послуги з обслуговуван-ня підвищува-льних насосів холодної води</t>
  </si>
  <si>
    <t>4.18. Придбан-ня пожежних гідрантів</t>
  </si>
  <si>
    <t xml:space="preserve">2.7. Висвітлен-ня діяльності департаменту розвитку інфра-структури міс-та виконкому </t>
  </si>
  <si>
    <t>Криворізької міської ради в засобах масо-вої інформації</t>
  </si>
  <si>
    <t xml:space="preserve">Бюджет Криво-різької міської </t>
  </si>
  <si>
    <t>територіальної громади</t>
  </si>
  <si>
    <t xml:space="preserve">Департа-мент роз-витку інф-раструктури міста виконкому Криворізь-кої міської ради - голо-вний роз-порядник коштів, Ко-мунальний заклад «Ди- тячий оздо-ровчий та-бір  «Пер-лина Кри-воріжжя» </t>
  </si>
  <si>
    <t xml:space="preserve">Криворізь-кої міської ради - одер-жувач коштів </t>
  </si>
  <si>
    <t xml:space="preserve"> Департа-мент роз-витку інф-раструктури міста виконкому Криворізь-кої міської  ради -головний розпоря-дник коштів, Комунальне підприєм-ство «Кри-вбастеп-лоенерго» Криворізь-кої міської ради - одержувач коштів</t>
  </si>
  <si>
    <t>6.2. Поповнен-ня статутного капіталу на при-дбання  облад-нання і предме-тів довгостро-кового користування</t>
  </si>
  <si>
    <t xml:space="preserve"> Заходи, пов'язані з реалізацією проєкту «Нове будівництво комплексу з перероблення, знешкодження та складування твердих побутових відходів у Металургійно-му районі міста Кривого Рогу Дніпропетров-ської області»  </t>
  </si>
  <si>
    <t>2020-2022</t>
  </si>
  <si>
    <t>Заходи,  пов’язані з економіч-ною дія-льністю  Комуналь-ного  під-приємства  «Сансер-віс» Криворізь-кої міської ради</t>
  </si>
  <si>
    <t>Департа-мент роз-витку інф-раструктури міста виконкому Криворізь-кої міської ради,  Ко-мунальне підприєм-ство «Сан-сервіс»» Криворізь-кої міської ради - одержувач коштів</t>
  </si>
  <si>
    <t xml:space="preserve">Департа-мент роз-витку інф-раструктури міста виконкому Криворізь-кої міської ради - голо-вний роз-порядник коштів,     Комунальне  підприємс-тво «Кри-вбасводо-канал» - одержувач коштів </t>
  </si>
  <si>
    <t>4.10. Заходи щодо врегулю-вання проблем-них питань в опалювальний період 2021/2022 років, пов'язані з різким зростанням цін  на енергоресурси</t>
  </si>
  <si>
    <t>Субвенція з де-ржавного бю-</t>
  </si>
  <si>
    <t>джету місцевим бюджетам на здійснення за-ходів щодо під-тримки терито-рій, що зазнали негативного  впливу внаслі-док  збройного конфлікту на сході України</t>
  </si>
  <si>
    <t>2.6. Витрати, пов'язані із судовими процесами, оголошеннями за судовими справами, юридичними та поштовими послугами</t>
  </si>
  <si>
    <t>3.3. Ліквідація стихійних звалищ</t>
  </si>
  <si>
    <t>3.4.Придбання та ремонт кон-тейнерних сис-тем для розмі-щення контей-нерів для збору твердих побуто-вих відходів</t>
  </si>
  <si>
    <t>3.5. Утримання, поточний, капітальний ремонт контейнерних майданчиків</t>
  </si>
  <si>
    <t>3.6. Коригу-вання схеми санітарної очистки міста</t>
  </si>
  <si>
    <t xml:space="preserve">Економія теплової та електричної енергії, </t>
  </si>
  <si>
    <t xml:space="preserve"> обліку те-плової енергії житлових будинків, приєднаних до зовнішніх інженерних мереж</t>
  </si>
  <si>
    <t>4.7. Оснащен-ня вузлами комерційного</t>
  </si>
  <si>
    <t>1.8. Послуги з приєднання електроуста-новок до електричних мереж</t>
  </si>
  <si>
    <t xml:space="preserve">4.16.  Попов-нення статут-ного  капіталу на  придбання спецтехніки, обладнання та   предметів до-вгострокового користування  </t>
  </si>
  <si>
    <t xml:space="preserve">Бюджет Криво-різької міської територіальної громади </t>
  </si>
  <si>
    <t>тивності та енерго-збереження серед  органів самоорганізації населення та ОСББ</t>
  </si>
  <si>
    <t xml:space="preserve">ходів щодо підтримки територій, що зазнали негативного впливу внаслідок збройного конфлікту на сході України впливу внаслідок збройного конфлікту на сході Укрваїни </t>
  </si>
  <si>
    <t>Департа-мент роз-витку інф-раструктури міста виконкому Криворізь-кої міської ради - голо-вний роз-порядник коштів, Ко-мунальне  підприємс-тво тепло-</t>
  </si>
  <si>
    <t>вих мереж «Криворіж-тепломе-режа» - одержувач коштів</t>
  </si>
  <si>
    <t>природного газу, покращення якості  виконання робіт на системі тепло- постачання. Покращення якості надання послуг з водопостачання та водо-</t>
  </si>
  <si>
    <t>відведення. Зни-ження травма-тизму населен-ня, запобігання нещасним випадкам. Економія енергоресурсів</t>
  </si>
  <si>
    <t>3.2. Розробка проєктно-кошторисної документації на рекультивацію полігону для складування твердих побутових відходів</t>
  </si>
  <si>
    <t>Субвенція з де-ржавного бю-джету місцевим бюджетам на здійснення за-</t>
  </si>
  <si>
    <t>1.9. Створення належних умов для проживан-ня внутрішньо-переміщених осіб у гурто-житках міста</t>
  </si>
  <si>
    <t>14.12.2021 №1017</t>
  </si>
  <si>
    <r>
      <t>Перелік завдань і заходів  Програми розвитку та утримання житлово-комунального                                                                                                                     господарства міста на період 2017</t>
    </r>
    <r>
      <rPr>
        <b/>
        <sz val="28"/>
        <rFont val="Times New Roman"/>
        <family val="1"/>
        <charset val="204"/>
      </rPr>
      <t>–</t>
    </r>
    <r>
      <rPr>
        <b/>
        <i/>
        <sz val="28"/>
        <rFont val="Times New Roman"/>
        <family val="1"/>
        <charset val="204"/>
      </rPr>
      <t>2022 років</t>
    </r>
  </si>
  <si>
    <r>
      <t xml:space="preserve">                                         </t>
    </r>
    <r>
      <rPr>
        <i/>
        <sz val="24"/>
        <rFont val="Times New Roman"/>
        <family val="1"/>
        <charset val="204"/>
      </rPr>
      <t>Продовження додатка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</si>
</sst>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 Cyr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sz val="16"/>
      <name val="Times New Roman"/>
      <family val="1"/>
      <charset val="204"/>
    </font>
    <font>
      <i/>
      <sz val="22"/>
      <name val="Times New Roman"/>
      <family val="1"/>
      <charset val="204"/>
    </font>
    <font>
      <b/>
      <i/>
      <sz val="26"/>
      <color indexed="8"/>
      <name val="Times New Roman"/>
      <family val="1"/>
      <charset val="204"/>
    </font>
    <font>
      <b/>
      <i/>
      <sz val="26"/>
      <name val="Times New Roman"/>
      <family val="1"/>
      <charset val="204"/>
    </font>
    <font>
      <i/>
      <sz val="24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30"/>
      <name val="Times New Roman"/>
      <family val="1"/>
      <charset val="204"/>
    </font>
    <font>
      <sz val="22"/>
      <name val="Times New Roman"/>
      <family val="1"/>
      <charset val="204"/>
    </font>
    <font>
      <sz val="10"/>
      <name val="Times New Roman"/>
      <family val="1"/>
      <charset val="204"/>
    </font>
    <font>
      <sz val="30"/>
      <name val="Times New Roman"/>
      <family val="1"/>
      <charset val="204"/>
    </font>
    <font>
      <sz val="19.5"/>
      <name val="Times New Roman"/>
      <family val="1"/>
      <charset val="204"/>
    </font>
    <font>
      <b/>
      <i/>
      <sz val="33"/>
      <name val="Times New Roman"/>
      <family val="1"/>
      <charset val="204"/>
    </font>
    <font>
      <sz val="33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i/>
      <sz val="2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/>
    <xf numFmtId="0" fontId="5" fillId="0" borderId="0" xfId="0" applyFont="1" applyFill="1" applyAlignment="1"/>
    <xf numFmtId="0" fontId="6" fillId="0" borderId="0" xfId="0" applyFont="1" applyFill="1" applyAlignment="1"/>
    <xf numFmtId="3" fontId="9" fillId="0" borderId="5" xfId="1" applyNumberFormat="1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center" wrapText="1"/>
    </xf>
    <xf numFmtId="16" fontId="9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6" fontId="9" fillId="0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top" wrapText="1"/>
    </xf>
    <xf numFmtId="4" fontId="10" fillId="0" borderId="6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/>
    <xf numFmtId="4" fontId="10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Border="1"/>
    <xf numFmtId="0" fontId="9" fillId="0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4" fontId="13" fillId="0" borderId="0" xfId="0" applyNumberFormat="1" applyFont="1" applyFill="1"/>
    <xf numFmtId="0" fontId="14" fillId="0" borderId="0" xfId="0" applyFont="1" applyFill="1" applyBorder="1" applyAlignment="1"/>
    <xf numFmtId="0" fontId="6" fillId="0" borderId="0" xfId="0" applyFont="1" applyFill="1"/>
    <xf numFmtId="0" fontId="13" fillId="2" borderId="0" xfId="0" applyFont="1" applyFill="1"/>
    <xf numFmtId="4" fontId="10" fillId="0" borderId="1" xfId="0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9" fillId="0" borderId="14" xfId="0" applyFont="1" applyFill="1" applyBorder="1" applyAlignment="1">
      <alignment horizontal="center" vertical="top" wrapText="1"/>
    </xf>
    <xf numFmtId="4" fontId="9" fillId="0" borderId="3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top" wrapText="1"/>
    </xf>
    <xf numFmtId="4" fontId="18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top" wrapText="1"/>
    </xf>
    <xf numFmtId="0" fontId="8" fillId="0" borderId="13" xfId="0" applyFont="1" applyFill="1" applyBorder="1" applyAlignment="1">
      <alignment vertical="top" wrapText="1"/>
    </xf>
    <xf numFmtId="0" fontId="9" fillId="0" borderId="8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4" fontId="9" fillId="0" borderId="7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top" wrapText="1"/>
    </xf>
    <xf numFmtId="4" fontId="9" fillId="0" borderId="3" xfId="0" applyNumberFormat="1" applyFont="1" applyFill="1" applyBorder="1" applyAlignment="1">
      <alignment vertical="top" wrapText="1"/>
    </xf>
    <xf numFmtId="4" fontId="9" fillId="0" borderId="4" xfId="0" applyNumberFormat="1" applyFont="1" applyFill="1" applyBorder="1" applyAlignment="1">
      <alignment vertical="top" wrapText="1"/>
    </xf>
    <xf numFmtId="4" fontId="9" fillId="0" borderId="2" xfId="0" applyNumberFormat="1" applyFont="1" applyFill="1" applyBorder="1" applyAlignment="1">
      <alignment vertical="top" wrapText="1"/>
    </xf>
    <xf numFmtId="4" fontId="9" fillId="0" borderId="1" xfId="0" quotePrefix="1" applyNumberFormat="1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top" wrapText="1"/>
    </xf>
    <xf numFmtId="0" fontId="9" fillId="0" borderId="6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4" fontId="9" fillId="0" borderId="3" xfId="0" applyNumberFormat="1" applyFont="1" applyFill="1" applyBorder="1" applyAlignment="1">
      <alignment horizontal="center" vertical="top" wrapText="1"/>
    </xf>
    <xf numFmtId="4" fontId="9" fillId="0" borderId="4" xfId="0" applyNumberFormat="1" applyFont="1" applyFill="1" applyBorder="1" applyAlignment="1">
      <alignment horizontal="center" vertical="top" wrapText="1"/>
    </xf>
    <xf numFmtId="4" fontId="9" fillId="0" borderId="2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3" borderId="3" xfId="0" applyNumberFormat="1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3" fontId="9" fillId="0" borderId="1" xfId="1" applyNumberFormat="1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/>
    </xf>
    <xf numFmtId="4" fontId="9" fillId="0" borderId="1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top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top" wrapText="1"/>
    </xf>
    <xf numFmtId="3" fontId="9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center" vertical="center" wrapText="1"/>
    </xf>
    <xf numFmtId="4" fontId="21" fillId="0" borderId="0" xfId="0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_Рішення Благоустрій листопад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5"/>
  <sheetViews>
    <sheetView tabSelected="1" view="pageBreakPreview" zoomScale="60" zoomScaleNormal="60" workbookViewId="0">
      <selection activeCell="AB2" sqref="AB2"/>
    </sheetView>
  </sheetViews>
  <sheetFormatPr defaultColWidth="9.140625" defaultRowHeight="12.75" x14ac:dyDescent="0.2"/>
  <cols>
    <col min="1" max="1" width="6.85546875" style="19" customWidth="1"/>
    <col min="2" max="2" width="20.42578125" style="19" customWidth="1"/>
    <col min="3" max="3" width="25.28515625" style="19" customWidth="1"/>
    <col min="4" max="4" width="15.28515625" style="19" customWidth="1"/>
    <col min="5" max="5" width="20.7109375" style="19" customWidth="1"/>
    <col min="6" max="6" width="25.28515625" style="19" customWidth="1"/>
    <col min="7" max="7" width="20.5703125" style="19" customWidth="1"/>
    <col min="8" max="8" width="20.28515625" style="19" customWidth="1"/>
    <col min="9" max="10" width="20.5703125" style="19" customWidth="1"/>
    <col min="11" max="11" width="20.7109375" style="19" customWidth="1"/>
    <col min="12" max="12" width="19.7109375" style="19" customWidth="1"/>
    <col min="13" max="13" width="23.7109375" style="19" customWidth="1"/>
    <col min="14" max="14" width="28.5703125" style="19" customWidth="1"/>
    <col min="15" max="15" width="11.5703125" style="19" hidden="1" customWidth="1"/>
    <col min="16" max="16384" width="9.140625" style="19"/>
  </cols>
  <sheetData>
    <row r="1" spans="1:15" ht="30.75" x14ac:dyDescent="0.2">
      <c r="M1" s="127" t="s">
        <v>45</v>
      </c>
      <c r="N1" s="127"/>
    </row>
    <row r="2" spans="1:15" ht="39" customHeight="1" x14ac:dyDescent="0.4">
      <c r="A2" s="1"/>
      <c r="B2" s="1"/>
      <c r="C2" s="1"/>
      <c r="D2" s="1"/>
      <c r="E2" s="1"/>
      <c r="F2" s="2" t="s">
        <v>7</v>
      </c>
      <c r="G2" s="20"/>
      <c r="M2" s="128" t="s">
        <v>46</v>
      </c>
      <c r="N2" s="128"/>
      <c r="O2" s="10"/>
    </row>
    <row r="3" spans="1:15" ht="51" customHeight="1" x14ac:dyDescent="0.4">
      <c r="A3" s="1"/>
      <c r="B3" s="1"/>
      <c r="C3" s="3"/>
      <c r="D3" s="1"/>
      <c r="E3" s="1"/>
      <c r="F3" s="20"/>
      <c r="G3" s="20"/>
      <c r="H3" s="20"/>
      <c r="I3" s="20"/>
      <c r="J3" s="20"/>
      <c r="K3" s="20"/>
      <c r="L3" s="20"/>
      <c r="M3" s="128" t="s">
        <v>127</v>
      </c>
      <c r="N3" s="128"/>
    </row>
    <row r="4" spans="1:15" ht="81" customHeight="1" x14ac:dyDescent="0.2">
      <c r="A4" s="129" t="s">
        <v>128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5" ht="24.75" hidden="1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</row>
    <row r="6" spans="1:15" ht="41.25" customHeigh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5" ht="30.75" customHeight="1" x14ac:dyDescent="0.2">
      <c r="A7" s="126" t="s">
        <v>19</v>
      </c>
      <c r="B7" s="126" t="s">
        <v>26</v>
      </c>
      <c r="C7" s="126" t="s">
        <v>0</v>
      </c>
      <c r="D7" s="126" t="s">
        <v>10</v>
      </c>
      <c r="E7" s="126" t="s">
        <v>1</v>
      </c>
      <c r="F7" s="126" t="s">
        <v>20</v>
      </c>
      <c r="G7" s="126" t="s">
        <v>40</v>
      </c>
      <c r="H7" s="126"/>
      <c r="I7" s="126"/>
      <c r="J7" s="126"/>
      <c r="K7" s="126"/>
      <c r="L7" s="126"/>
      <c r="M7" s="126"/>
      <c r="N7" s="126" t="s">
        <v>9</v>
      </c>
    </row>
    <row r="8" spans="1:15" ht="27" customHeight="1" x14ac:dyDescent="0.2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</row>
    <row r="9" spans="1:15" ht="21" customHeight="1" x14ac:dyDescent="0.2">
      <c r="A9" s="126"/>
      <c r="B9" s="126"/>
      <c r="C9" s="126"/>
      <c r="D9" s="126"/>
      <c r="E9" s="126"/>
      <c r="F9" s="126"/>
      <c r="G9" s="126" t="s">
        <v>2</v>
      </c>
      <c r="H9" s="126" t="s">
        <v>3</v>
      </c>
      <c r="I9" s="126" t="s">
        <v>4</v>
      </c>
      <c r="J9" s="126" t="s">
        <v>31</v>
      </c>
      <c r="K9" s="126" t="s">
        <v>33</v>
      </c>
      <c r="L9" s="126" t="s">
        <v>32</v>
      </c>
      <c r="M9" s="126" t="s">
        <v>6</v>
      </c>
      <c r="N9" s="126"/>
      <c r="O9" s="21"/>
    </row>
    <row r="10" spans="1:15" ht="80.25" customHeight="1" x14ac:dyDescent="0.2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</row>
    <row r="11" spans="1:15" ht="26.25" x14ac:dyDescent="0.2">
      <c r="A11" s="57">
        <v>1</v>
      </c>
      <c r="B11" s="57">
        <v>2</v>
      </c>
      <c r="C11" s="57">
        <v>3</v>
      </c>
      <c r="D11" s="57">
        <v>4</v>
      </c>
      <c r="E11" s="57">
        <v>5</v>
      </c>
      <c r="F11" s="57">
        <v>6</v>
      </c>
      <c r="G11" s="57">
        <v>7</v>
      </c>
      <c r="H11" s="57">
        <v>8</v>
      </c>
      <c r="I11" s="57">
        <v>9</v>
      </c>
      <c r="J11" s="57">
        <v>10</v>
      </c>
      <c r="K11" s="57">
        <v>11</v>
      </c>
      <c r="L11" s="57">
        <v>12</v>
      </c>
      <c r="M11" s="57">
        <v>13</v>
      </c>
      <c r="N11" s="57">
        <v>14</v>
      </c>
    </row>
    <row r="12" spans="1:15" ht="102" customHeight="1" x14ac:dyDescent="0.2">
      <c r="A12" s="96">
        <v>1</v>
      </c>
      <c r="B12" s="87" t="s">
        <v>41</v>
      </c>
      <c r="C12" s="63" t="s">
        <v>21</v>
      </c>
      <c r="D12" s="63" t="s">
        <v>28</v>
      </c>
      <c r="E12" s="96" t="s">
        <v>53</v>
      </c>
      <c r="F12" s="63" t="s">
        <v>68</v>
      </c>
      <c r="G12" s="65">
        <f>20000+8000+10000</f>
        <v>38000</v>
      </c>
      <c r="H12" s="65">
        <v>74700</v>
      </c>
      <c r="I12" s="65">
        <v>100000</v>
      </c>
      <c r="J12" s="65">
        <v>200000</v>
      </c>
      <c r="K12" s="65">
        <v>240000</v>
      </c>
      <c r="L12" s="65">
        <v>290000</v>
      </c>
      <c r="M12" s="65">
        <f>G12+H12+I12+J12+K12+L12</f>
        <v>942700</v>
      </c>
      <c r="N12" s="96" t="s">
        <v>78</v>
      </c>
    </row>
    <row r="13" spans="1:15" ht="98.45" customHeight="1" x14ac:dyDescent="0.2">
      <c r="A13" s="96"/>
      <c r="B13" s="87"/>
      <c r="C13" s="63" t="s">
        <v>15</v>
      </c>
      <c r="D13" s="63" t="s">
        <v>28</v>
      </c>
      <c r="E13" s="96"/>
      <c r="F13" s="63" t="str">
        <f>F12</f>
        <v>Бюджет Криво-різької міської територіальної громади</v>
      </c>
      <c r="G13" s="65">
        <v>100</v>
      </c>
      <c r="H13" s="65">
        <v>120</v>
      </c>
      <c r="I13" s="65">
        <v>150</v>
      </c>
      <c r="J13" s="65">
        <v>100</v>
      </c>
      <c r="K13" s="65">
        <v>120</v>
      </c>
      <c r="L13" s="65">
        <v>150</v>
      </c>
      <c r="M13" s="65">
        <f t="shared" ref="M13:M17" si="0">G13+H13+I13+J13+K13+L13</f>
        <v>740</v>
      </c>
      <c r="N13" s="96"/>
    </row>
    <row r="14" spans="1:15" ht="103.9" customHeight="1" x14ac:dyDescent="0.2">
      <c r="A14" s="96"/>
      <c r="B14" s="87"/>
      <c r="C14" s="121" t="s">
        <v>22</v>
      </c>
      <c r="D14" s="63" t="s">
        <v>28</v>
      </c>
      <c r="E14" s="96"/>
      <c r="F14" s="63" t="str">
        <f>F12</f>
        <v>Бюджет Криво-різької міської територіальної громади</v>
      </c>
      <c r="G14" s="65">
        <v>50000</v>
      </c>
      <c r="H14" s="65">
        <f>55000-1700</f>
        <v>53300</v>
      </c>
      <c r="I14" s="65">
        <v>60000</v>
      </c>
      <c r="J14" s="65">
        <v>20000</v>
      </c>
      <c r="K14" s="65">
        <v>45000</v>
      </c>
      <c r="L14" s="65">
        <v>80000</v>
      </c>
      <c r="M14" s="65">
        <f t="shared" si="0"/>
        <v>308300</v>
      </c>
      <c r="N14" s="96"/>
    </row>
    <row r="15" spans="1:15" ht="82.9" customHeight="1" x14ac:dyDescent="0.2">
      <c r="A15" s="96"/>
      <c r="B15" s="87"/>
      <c r="C15" s="121"/>
      <c r="D15" s="63" t="s">
        <v>28</v>
      </c>
      <c r="E15" s="96"/>
      <c r="F15" s="63" t="s">
        <v>13</v>
      </c>
      <c r="G15" s="65">
        <v>200</v>
      </c>
      <c r="H15" s="65">
        <v>200</v>
      </c>
      <c r="I15" s="65">
        <v>200</v>
      </c>
      <c r="J15" s="65">
        <v>50</v>
      </c>
      <c r="K15" s="65">
        <v>40</v>
      </c>
      <c r="L15" s="65">
        <v>30</v>
      </c>
      <c r="M15" s="65">
        <f t="shared" si="0"/>
        <v>720</v>
      </c>
      <c r="N15" s="96"/>
    </row>
    <row r="16" spans="1:15" ht="117.6" customHeight="1" x14ac:dyDescent="0.2">
      <c r="A16" s="96"/>
      <c r="B16" s="87"/>
      <c r="C16" s="11" t="s">
        <v>14</v>
      </c>
      <c r="D16" s="63" t="s">
        <v>28</v>
      </c>
      <c r="E16" s="96"/>
      <c r="F16" s="63" t="str">
        <f>F14</f>
        <v>Бюджет Криво-різької міської територіальної громади</v>
      </c>
      <c r="G16" s="65">
        <v>780</v>
      </c>
      <c r="H16" s="65">
        <v>1000</v>
      </c>
      <c r="I16" s="65">
        <v>1500</v>
      </c>
      <c r="J16" s="65">
        <v>1700</v>
      </c>
      <c r="K16" s="65">
        <v>2200</v>
      </c>
      <c r="L16" s="65">
        <v>2100</v>
      </c>
      <c r="M16" s="65">
        <f t="shared" si="0"/>
        <v>9280</v>
      </c>
      <c r="N16" s="96"/>
    </row>
    <row r="17" spans="1:14" ht="129.6" customHeight="1" x14ac:dyDescent="0.2">
      <c r="A17" s="96"/>
      <c r="B17" s="87"/>
      <c r="C17" s="14" t="s">
        <v>39</v>
      </c>
      <c r="D17" s="63" t="s">
        <v>28</v>
      </c>
      <c r="E17" s="96"/>
      <c r="F17" s="63" t="str">
        <f>F16</f>
        <v>Бюджет Криво-різької міської територіальної громади</v>
      </c>
      <c r="G17" s="65">
        <v>1500</v>
      </c>
      <c r="H17" s="65">
        <v>0</v>
      </c>
      <c r="I17" s="65">
        <v>0</v>
      </c>
      <c r="J17" s="65">
        <v>600</v>
      </c>
      <c r="K17" s="65">
        <v>600</v>
      </c>
      <c r="L17" s="65">
        <v>600</v>
      </c>
      <c r="M17" s="65">
        <f t="shared" si="0"/>
        <v>3300</v>
      </c>
      <c r="N17" s="96"/>
    </row>
    <row r="18" spans="1:14" ht="38.25" customHeight="1" x14ac:dyDescent="0.2">
      <c r="A18" s="22"/>
      <c r="B18" s="23"/>
      <c r="C18" s="8"/>
      <c r="D18" s="9"/>
      <c r="E18" s="22"/>
      <c r="F18" s="9"/>
      <c r="G18" s="130" t="s">
        <v>129</v>
      </c>
      <c r="H18" s="130"/>
      <c r="I18" s="130"/>
      <c r="J18" s="130"/>
      <c r="K18" s="130"/>
      <c r="L18" s="130"/>
      <c r="M18" s="130"/>
      <c r="N18" s="130"/>
    </row>
    <row r="19" spans="1:14" ht="26.25" x14ac:dyDescent="0.2">
      <c r="A19" s="57">
        <v>1</v>
      </c>
      <c r="B19" s="57">
        <v>2</v>
      </c>
      <c r="C19" s="57">
        <v>3</v>
      </c>
      <c r="D19" s="57">
        <v>4</v>
      </c>
      <c r="E19" s="57">
        <v>5</v>
      </c>
      <c r="F19" s="57">
        <v>6</v>
      </c>
      <c r="G19" s="57">
        <v>7</v>
      </c>
      <c r="H19" s="57">
        <v>8</v>
      </c>
      <c r="I19" s="57">
        <v>9</v>
      </c>
      <c r="J19" s="57">
        <v>10</v>
      </c>
      <c r="K19" s="57">
        <v>11</v>
      </c>
      <c r="L19" s="57">
        <v>12</v>
      </c>
      <c r="M19" s="57">
        <v>13</v>
      </c>
      <c r="N19" s="57">
        <v>14</v>
      </c>
    </row>
    <row r="20" spans="1:14" ht="295.89999999999998" customHeight="1" x14ac:dyDescent="0.2">
      <c r="A20" s="96"/>
      <c r="B20" s="87"/>
      <c r="C20" s="96" t="s">
        <v>42</v>
      </c>
      <c r="D20" s="96" t="s">
        <v>28</v>
      </c>
      <c r="E20" s="96"/>
      <c r="F20" s="121" t="s">
        <v>69</v>
      </c>
      <c r="G20" s="120">
        <v>2000</v>
      </c>
      <c r="H20" s="120">
        <v>2000</v>
      </c>
      <c r="I20" s="120">
        <v>3290</v>
      </c>
      <c r="J20" s="120" t="s">
        <v>44</v>
      </c>
      <c r="K20" s="120" t="s">
        <v>44</v>
      </c>
      <c r="L20" s="120" t="s">
        <v>44</v>
      </c>
      <c r="M20" s="119">
        <f>G20+H20+I20</f>
        <v>7290</v>
      </c>
      <c r="N20" s="96" t="s">
        <v>81</v>
      </c>
    </row>
    <row r="21" spans="1:14" ht="5.45" customHeight="1" x14ac:dyDescent="0.2">
      <c r="A21" s="96"/>
      <c r="B21" s="87"/>
      <c r="C21" s="96"/>
      <c r="D21" s="96"/>
      <c r="E21" s="96"/>
      <c r="F21" s="121"/>
      <c r="G21" s="120"/>
      <c r="H21" s="120"/>
      <c r="I21" s="120"/>
      <c r="J21" s="120"/>
      <c r="K21" s="120"/>
      <c r="L21" s="120"/>
      <c r="M21" s="119"/>
      <c r="N21" s="96"/>
    </row>
    <row r="22" spans="1:14" ht="108" customHeight="1" x14ac:dyDescent="0.2">
      <c r="A22" s="96"/>
      <c r="B22" s="87"/>
      <c r="C22" s="96"/>
      <c r="D22" s="96"/>
      <c r="E22" s="96"/>
      <c r="F22" s="63" t="str">
        <f>F27</f>
        <v>Бюджет Криво-різької міської територіальної громади</v>
      </c>
      <c r="G22" s="65">
        <v>2000</v>
      </c>
      <c r="H22" s="66">
        <v>2000</v>
      </c>
      <c r="I22" s="66">
        <v>2000</v>
      </c>
      <c r="J22" s="66">
        <v>0</v>
      </c>
      <c r="K22" s="66">
        <v>0</v>
      </c>
      <c r="L22" s="66">
        <v>0</v>
      </c>
      <c r="M22" s="62">
        <f>G22+H22+I22+J22+K22+L22</f>
        <v>6000</v>
      </c>
      <c r="N22" s="96"/>
    </row>
    <row r="23" spans="1:14" ht="267.75" customHeight="1" x14ac:dyDescent="0.2">
      <c r="A23" s="96"/>
      <c r="B23" s="87"/>
      <c r="C23" s="96" t="s">
        <v>56</v>
      </c>
      <c r="D23" s="96" t="s">
        <v>28</v>
      </c>
      <c r="E23" s="96"/>
      <c r="F23" s="96" t="s">
        <v>70</v>
      </c>
      <c r="G23" s="120">
        <v>50</v>
      </c>
      <c r="H23" s="122">
        <v>200</v>
      </c>
      <c r="I23" s="122">
        <v>499.17</v>
      </c>
      <c r="J23" s="122" t="s">
        <v>44</v>
      </c>
      <c r="K23" s="122" t="s">
        <v>44</v>
      </c>
      <c r="L23" s="122" t="s">
        <v>44</v>
      </c>
      <c r="M23" s="119">
        <f>G23+H23+I23</f>
        <v>749.17000000000007</v>
      </c>
      <c r="N23" s="96" t="s">
        <v>38</v>
      </c>
    </row>
    <row r="24" spans="1:14" ht="144" customHeight="1" x14ac:dyDescent="0.2">
      <c r="A24" s="96"/>
      <c r="B24" s="87"/>
      <c r="C24" s="96"/>
      <c r="D24" s="96"/>
      <c r="E24" s="96"/>
      <c r="F24" s="96"/>
      <c r="G24" s="121"/>
      <c r="H24" s="122">
        <v>0</v>
      </c>
      <c r="I24" s="122">
        <v>0</v>
      </c>
      <c r="J24" s="122"/>
      <c r="K24" s="122"/>
      <c r="L24" s="122"/>
      <c r="M24" s="123"/>
      <c r="N24" s="96"/>
    </row>
    <row r="25" spans="1:14" ht="55.15" customHeight="1" x14ac:dyDescent="0.2">
      <c r="A25" s="96"/>
      <c r="B25" s="87"/>
      <c r="C25" s="96"/>
      <c r="D25" s="96"/>
      <c r="E25" s="96"/>
      <c r="F25" s="96"/>
      <c r="G25" s="121"/>
      <c r="H25" s="122">
        <v>0</v>
      </c>
      <c r="I25" s="122">
        <v>0</v>
      </c>
      <c r="J25" s="122"/>
      <c r="K25" s="122"/>
      <c r="L25" s="122"/>
      <c r="M25" s="123"/>
      <c r="N25" s="96"/>
    </row>
    <row r="26" spans="1:14" ht="162" customHeight="1" x14ac:dyDescent="0.2">
      <c r="A26" s="96"/>
      <c r="B26" s="87"/>
      <c r="C26" s="57" t="s">
        <v>115</v>
      </c>
      <c r="D26" s="57" t="s">
        <v>28</v>
      </c>
      <c r="E26" s="96"/>
      <c r="F26" s="63" t="str">
        <f>F16</f>
        <v>Бюджет Криво-різької міської територіальної громади</v>
      </c>
      <c r="G26" s="65">
        <v>120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2">
        <f>G26+H26+I26+J26+K26+L26</f>
        <v>120</v>
      </c>
      <c r="N26" s="96"/>
    </row>
    <row r="27" spans="1:14" ht="181.5" customHeight="1" x14ac:dyDescent="0.2">
      <c r="A27" s="54"/>
      <c r="B27" s="54"/>
      <c r="C27" s="57" t="s">
        <v>126</v>
      </c>
      <c r="D27" s="57">
        <v>2021</v>
      </c>
      <c r="E27" s="59"/>
      <c r="F27" s="63" t="str">
        <f>F26</f>
        <v>Бюджет Криво-різької міської територіальної громади</v>
      </c>
      <c r="G27" s="65">
        <v>0</v>
      </c>
      <c r="H27" s="66">
        <v>0</v>
      </c>
      <c r="I27" s="66">
        <v>0</v>
      </c>
      <c r="J27" s="66">
        <v>0</v>
      </c>
      <c r="K27" s="66">
        <v>272.14999999999998</v>
      </c>
      <c r="L27" s="66">
        <v>0</v>
      </c>
      <c r="M27" s="62">
        <f>G27+H27+I27+J27+K27+L27</f>
        <v>272.14999999999998</v>
      </c>
      <c r="N27" s="54"/>
    </row>
    <row r="28" spans="1:14" ht="104.45" customHeight="1" x14ac:dyDescent="0.2">
      <c r="A28" s="98" t="s">
        <v>6</v>
      </c>
      <c r="B28" s="99"/>
      <c r="C28" s="99"/>
      <c r="D28" s="99"/>
      <c r="E28" s="100"/>
      <c r="F28" s="63" t="str">
        <f>F27</f>
        <v>Бюджет Криво-різької міської територіальної громади</v>
      </c>
      <c r="G28" s="28">
        <f t="shared" ref="G28:M28" si="1">G12+G13+G14+G16+G17+G22+G26+G27</f>
        <v>92500</v>
      </c>
      <c r="H28" s="28">
        <f t="shared" si="1"/>
        <v>131120</v>
      </c>
      <c r="I28" s="28">
        <f t="shared" si="1"/>
        <v>163650</v>
      </c>
      <c r="J28" s="28">
        <f t="shared" si="1"/>
        <v>222400</v>
      </c>
      <c r="K28" s="28">
        <f t="shared" si="1"/>
        <v>288192.15000000002</v>
      </c>
      <c r="L28" s="28">
        <f t="shared" si="1"/>
        <v>372850</v>
      </c>
      <c r="M28" s="28">
        <f t="shared" si="1"/>
        <v>1270712.1499999999</v>
      </c>
      <c r="N28" s="37"/>
    </row>
    <row r="29" spans="1:14" ht="55.9" customHeight="1" x14ac:dyDescent="0.2">
      <c r="A29" s="101"/>
      <c r="B29" s="102"/>
      <c r="C29" s="102"/>
      <c r="D29" s="102"/>
      <c r="E29" s="103"/>
      <c r="F29" s="63" t="s">
        <v>13</v>
      </c>
      <c r="G29" s="28">
        <f t="shared" ref="G29:M29" si="2">G15</f>
        <v>200</v>
      </c>
      <c r="H29" s="28">
        <f t="shared" si="2"/>
        <v>200</v>
      </c>
      <c r="I29" s="28">
        <f t="shared" si="2"/>
        <v>200</v>
      </c>
      <c r="J29" s="28">
        <f t="shared" si="2"/>
        <v>50</v>
      </c>
      <c r="K29" s="28">
        <f t="shared" si="2"/>
        <v>40</v>
      </c>
      <c r="L29" s="28">
        <f t="shared" si="2"/>
        <v>30</v>
      </c>
      <c r="M29" s="28">
        <f t="shared" si="2"/>
        <v>720</v>
      </c>
      <c r="N29" s="38"/>
    </row>
    <row r="30" spans="1:14" ht="319.89999999999998" customHeight="1" x14ac:dyDescent="0.2">
      <c r="A30" s="101"/>
      <c r="B30" s="102"/>
      <c r="C30" s="102"/>
      <c r="D30" s="102"/>
      <c r="E30" s="103"/>
      <c r="F30" s="58" t="s">
        <v>72</v>
      </c>
      <c r="G30" s="31">
        <f t="shared" ref="G30:M30" si="3">G20</f>
        <v>2000</v>
      </c>
      <c r="H30" s="31">
        <f t="shared" si="3"/>
        <v>2000</v>
      </c>
      <c r="I30" s="31">
        <f t="shared" si="3"/>
        <v>3290</v>
      </c>
      <c r="J30" s="31" t="str">
        <f t="shared" si="3"/>
        <v>*</v>
      </c>
      <c r="K30" s="31" t="str">
        <f t="shared" si="3"/>
        <v>*</v>
      </c>
      <c r="L30" s="31" t="str">
        <f t="shared" si="3"/>
        <v>*</v>
      </c>
      <c r="M30" s="31">
        <f t="shared" si="3"/>
        <v>7290</v>
      </c>
      <c r="N30" s="38"/>
    </row>
    <row r="31" spans="1:14" ht="319.5" customHeight="1" x14ac:dyDescent="0.2">
      <c r="A31" s="101"/>
      <c r="B31" s="102"/>
      <c r="C31" s="102"/>
      <c r="D31" s="102"/>
      <c r="E31" s="103"/>
      <c r="F31" s="121" t="s">
        <v>58</v>
      </c>
      <c r="G31" s="118">
        <f>G23</f>
        <v>50</v>
      </c>
      <c r="H31" s="118">
        <f>H23</f>
        <v>200</v>
      </c>
      <c r="I31" s="118">
        <f>I23</f>
        <v>499.17</v>
      </c>
      <c r="J31" s="118" t="s">
        <v>44</v>
      </c>
      <c r="K31" s="118" t="s">
        <v>44</v>
      </c>
      <c r="L31" s="118" t="s">
        <v>44</v>
      </c>
      <c r="M31" s="118">
        <f>G31+H31+I31</f>
        <v>749.17000000000007</v>
      </c>
      <c r="N31" s="96"/>
    </row>
    <row r="32" spans="1:14" ht="43.5" customHeight="1" x14ac:dyDescent="0.2">
      <c r="A32" s="104"/>
      <c r="B32" s="105"/>
      <c r="C32" s="105"/>
      <c r="D32" s="105"/>
      <c r="E32" s="106"/>
      <c r="F32" s="121"/>
      <c r="G32" s="118"/>
      <c r="H32" s="118"/>
      <c r="I32" s="118"/>
      <c r="J32" s="118"/>
      <c r="K32" s="118"/>
      <c r="L32" s="118"/>
      <c r="M32" s="118"/>
      <c r="N32" s="96"/>
    </row>
    <row r="33" spans="1:14" ht="180.75" customHeight="1" x14ac:dyDescent="0.2">
      <c r="A33" s="34"/>
      <c r="B33" s="35"/>
      <c r="C33" s="35"/>
      <c r="D33" s="35"/>
      <c r="E33" s="36"/>
      <c r="F33" s="52" t="s">
        <v>118</v>
      </c>
      <c r="G33" s="31"/>
      <c r="H33" s="31"/>
      <c r="I33" s="31"/>
      <c r="J33" s="31"/>
      <c r="K33" s="31"/>
      <c r="L33" s="31"/>
      <c r="M33" s="31"/>
      <c r="N33" s="38"/>
    </row>
    <row r="34" spans="1:14" ht="252.75" customHeight="1" x14ac:dyDescent="0.2">
      <c r="A34" s="79">
        <v>2</v>
      </c>
      <c r="B34" s="87" t="s">
        <v>59</v>
      </c>
      <c r="C34" s="124" t="s">
        <v>66</v>
      </c>
      <c r="D34" s="96" t="s">
        <v>28</v>
      </c>
      <c r="E34" s="96" t="s">
        <v>50</v>
      </c>
      <c r="F34" s="121" t="str">
        <f>F27</f>
        <v>Бюджет Криво-різької міської територіальної громади</v>
      </c>
      <c r="G34" s="120">
        <v>15</v>
      </c>
      <c r="H34" s="120">
        <v>15</v>
      </c>
      <c r="I34" s="120">
        <v>15</v>
      </c>
      <c r="J34" s="120">
        <v>20</v>
      </c>
      <c r="K34" s="120">
        <v>74</v>
      </c>
      <c r="L34" s="120">
        <v>200</v>
      </c>
      <c r="M34" s="120">
        <f t="shared" ref="M34:M47" si="4">G34+H34+I34+J34+K34+L34</f>
        <v>339</v>
      </c>
      <c r="N34" s="79"/>
    </row>
    <row r="35" spans="1:14" ht="134.44999999999999" customHeight="1" x14ac:dyDescent="0.2">
      <c r="A35" s="80"/>
      <c r="B35" s="87"/>
      <c r="C35" s="124"/>
      <c r="D35" s="96"/>
      <c r="E35" s="96"/>
      <c r="F35" s="121"/>
      <c r="G35" s="120"/>
      <c r="H35" s="120"/>
      <c r="I35" s="120"/>
      <c r="J35" s="120"/>
      <c r="K35" s="120"/>
      <c r="L35" s="120"/>
      <c r="M35" s="120"/>
      <c r="N35" s="80"/>
    </row>
    <row r="36" spans="1:14" ht="288" customHeight="1" x14ac:dyDescent="0.2">
      <c r="A36" s="80"/>
      <c r="B36" s="87"/>
      <c r="C36" s="67" t="s">
        <v>71</v>
      </c>
      <c r="D36" s="57" t="s">
        <v>28</v>
      </c>
      <c r="E36" s="96"/>
      <c r="F36" s="63" t="str">
        <f>F34</f>
        <v>Бюджет Криво-різької міської територіальної громади</v>
      </c>
      <c r="G36" s="65">
        <v>725</v>
      </c>
      <c r="H36" s="65">
        <v>725</v>
      </c>
      <c r="I36" s="65">
        <v>725</v>
      </c>
      <c r="J36" s="65">
        <f>400+11.66</f>
        <v>411.66</v>
      </c>
      <c r="K36" s="65">
        <v>400</v>
      </c>
      <c r="L36" s="65">
        <v>650</v>
      </c>
      <c r="M36" s="65">
        <f t="shared" si="4"/>
        <v>3636.66</v>
      </c>
      <c r="N36" s="80"/>
    </row>
    <row r="37" spans="1:14" ht="125.25" customHeight="1" x14ac:dyDescent="0.2">
      <c r="A37" s="80"/>
      <c r="B37" s="87"/>
      <c r="C37" s="125" t="s">
        <v>35</v>
      </c>
      <c r="D37" s="96" t="s">
        <v>28</v>
      </c>
      <c r="E37" s="96"/>
      <c r="F37" s="121" t="str">
        <f>F36</f>
        <v>Бюджет Криво-різької міської територіальної громади</v>
      </c>
      <c r="G37" s="120">
        <v>1000</v>
      </c>
      <c r="H37" s="120">
        <v>750</v>
      </c>
      <c r="I37" s="120">
        <v>500</v>
      </c>
      <c r="J37" s="120">
        <v>2000</v>
      </c>
      <c r="K37" s="120">
        <v>4000</v>
      </c>
      <c r="L37" s="120">
        <v>3000</v>
      </c>
      <c r="M37" s="120">
        <f t="shared" si="4"/>
        <v>11250</v>
      </c>
      <c r="N37" s="80"/>
    </row>
    <row r="38" spans="1:14" ht="41.25" customHeight="1" x14ac:dyDescent="0.2">
      <c r="A38" s="81"/>
      <c r="B38" s="87"/>
      <c r="C38" s="125"/>
      <c r="D38" s="96"/>
      <c r="E38" s="96"/>
      <c r="F38" s="121"/>
      <c r="G38" s="120"/>
      <c r="H38" s="120"/>
      <c r="I38" s="120"/>
      <c r="J38" s="120"/>
      <c r="K38" s="120"/>
      <c r="L38" s="120"/>
      <c r="M38" s="120"/>
      <c r="N38" s="80"/>
    </row>
    <row r="39" spans="1:14" ht="352.15" customHeight="1" x14ac:dyDescent="0.2">
      <c r="A39" s="96"/>
      <c r="B39" s="40"/>
      <c r="C39" s="97" t="s">
        <v>36</v>
      </c>
      <c r="D39" s="57" t="s">
        <v>28</v>
      </c>
      <c r="E39" s="96"/>
      <c r="F39" s="57" t="s">
        <v>73</v>
      </c>
      <c r="G39" s="65">
        <v>0</v>
      </c>
      <c r="H39" s="65">
        <v>2000</v>
      </c>
      <c r="I39" s="65">
        <v>0</v>
      </c>
      <c r="J39" s="65">
        <v>0</v>
      </c>
      <c r="K39" s="65">
        <v>0</v>
      </c>
      <c r="L39" s="65">
        <v>0</v>
      </c>
      <c r="M39" s="47">
        <f t="shared" si="4"/>
        <v>2000</v>
      </c>
      <c r="N39" s="96"/>
    </row>
    <row r="40" spans="1:14" ht="102.6" customHeight="1" x14ac:dyDescent="0.2">
      <c r="A40" s="96"/>
      <c r="B40" s="41"/>
      <c r="C40" s="97"/>
      <c r="D40" s="63">
        <v>2018</v>
      </c>
      <c r="E40" s="96"/>
      <c r="F40" s="63" t="str">
        <f>F36</f>
        <v>Бюджет Криво-різької міської територіальної громади</v>
      </c>
      <c r="G40" s="65">
        <v>0</v>
      </c>
      <c r="H40" s="65">
        <f>2140</f>
        <v>2140</v>
      </c>
      <c r="I40" s="65">
        <v>0</v>
      </c>
      <c r="J40" s="65">
        <v>0</v>
      </c>
      <c r="K40" s="65">
        <v>0</v>
      </c>
      <c r="L40" s="65">
        <v>0</v>
      </c>
      <c r="M40" s="65">
        <f t="shared" si="4"/>
        <v>2140</v>
      </c>
      <c r="N40" s="96"/>
    </row>
    <row r="41" spans="1:14" ht="52.5" x14ac:dyDescent="0.2">
      <c r="A41" s="96"/>
      <c r="B41" s="41"/>
      <c r="C41" s="124" t="s">
        <v>37</v>
      </c>
      <c r="D41" s="96" t="s">
        <v>28</v>
      </c>
      <c r="E41" s="96"/>
      <c r="F41" s="63" t="s">
        <v>13</v>
      </c>
      <c r="G41" s="65">
        <v>500</v>
      </c>
      <c r="H41" s="65">
        <v>600</v>
      </c>
      <c r="I41" s="65">
        <v>700</v>
      </c>
      <c r="J41" s="65">
        <v>700</v>
      </c>
      <c r="K41" s="65">
        <v>2000</v>
      </c>
      <c r="L41" s="65">
        <v>250</v>
      </c>
      <c r="M41" s="65">
        <f t="shared" si="4"/>
        <v>4750</v>
      </c>
      <c r="N41" s="96"/>
    </row>
    <row r="42" spans="1:14" ht="100.9" customHeight="1" x14ac:dyDescent="0.2">
      <c r="A42" s="96"/>
      <c r="B42" s="41"/>
      <c r="C42" s="124"/>
      <c r="D42" s="96"/>
      <c r="E42" s="96"/>
      <c r="F42" s="63" t="str">
        <f>F40</f>
        <v>Бюджет Криво-різької міської територіальної громади</v>
      </c>
      <c r="G42" s="65">
        <f>547.35+94.47</f>
        <v>641.82000000000005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  <c r="M42" s="65">
        <f t="shared" si="4"/>
        <v>641.82000000000005</v>
      </c>
      <c r="N42" s="96"/>
    </row>
    <row r="43" spans="1:14" ht="255" customHeight="1" x14ac:dyDescent="0.2">
      <c r="A43" s="96"/>
      <c r="B43" s="41"/>
      <c r="C43" s="64" t="s">
        <v>107</v>
      </c>
      <c r="D43" s="57" t="s">
        <v>28</v>
      </c>
      <c r="E43" s="96"/>
      <c r="F43" s="63" t="str">
        <f t="shared" ref="F43:F49" si="5">F42</f>
        <v>Бюджет Криво-різької міської територіальної громади</v>
      </c>
      <c r="G43" s="65">
        <v>40</v>
      </c>
      <c r="H43" s="65">
        <v>40</v>
      </c>
      <c r="I43" s="65">
        <v>40</v>
      </c>
      <c r="J43" s="65">
        <v>20</v>
      </c>
      <c r="K43" s="65">
        <f>50+40</f>
        <v>90</v>
      </c>
      <c r="L43" s="65">
        <v>700</v>
      </c>
      <c r="M43" s="65">
        <f t="shared" si="4"/>
        <v>930</v>
      </c>
      <c r="N43" s="96"/>
    </row>
    <row r="44" spans="1:14" ht="161.25" customHeight="1" x14ac:dyDescent="0.2">
      <c r="A44" s="96"/>
      <c r="B44" s="42"/>
      <c r="C44" s="64" t="s">
        <v>91</v>
      </c>
      <c r="D44" s="57" t="s">
        <v>28</v>
      </c>
      <c r="E44" s="96"/>
      <c r="F44" s="63" t="str">
        <f t="shared" si="5"/>
        <v>Бюджет Криво-різької міської територіальної громади</v>
      </c>
      <c r="G44" s="44">
        <v>190</v>
      </c>
      <c r="H44" s="44">
        <v>190</v>
      </c>
      <c r="I44" s="44">
        <v>190</v>
      </c>
      <c r="J44" s="44">
        <v>190</v>
      </c>
      <c r="K44" s="44">
        <v>199</v>
      </c>
      <c r="L44" s="44">
        <v>190</v>
      </c>
      <c r="M44" s="44">
        <f t="shared" si="4"/>
        <v>1149</v>
      </c>
      <c r="N44" s="79"/>
    </row>
    <row r="45" spans="1:14" ht="109.9" customHeight="1" x14ac:dyDescent="0.2">
      <c r="A45" s="57"/>
      <c r="B45" s="55"/>
      <c r="C45" s="64" t="s">
        <v>92</v>
      </c>
      <c r="D45" s="57"/>
      <c r="E45" s="57"/>
      <c r="F45" s="63"/>
      <c r="G45" s="65"/>
      <c r="H45" s="65"/>
      <c r="I45" s="65"/>
      <c r="J45" s="65"/>
      <c r="K45" s="65"/>
      <c r="L45" s="65"/>
      <c r="M45" s="65"/>
      <c r="N45" s="57"/>
    </row>
    <row r="46" spans="1:14" ht="160.9" customHeight="1" x14ac:dyDescent="0.2">
      <c r="A46" s="96"/>
      <c r="B46" s="87"/>
      <c r="C46" s="64" t="s">
        <v>74</v>
      </c>
      <c r="D46" s="57" t="s">
        <v>28</v>
      </c>
      <c r="E46" s="96"/>
      <c r="F46" s="63" t="str">
        <f>F44</f>
        <v>Бюджет Криво-різької міської територіальної громади</v>
      </c>
      <c r="G46" s="65">
        <v>10</v>
      </c>
      <c r="H46" s="65">
        <v>10</v>
      </c>
      <c r="I46" s="65">
        <v>10</v>
      </c>
      <c r="J46" s="65">
        <v>11</v>
      </c>
      <c r="K46" s="65">
        <v>50</v>
      </c>
      <c r="L46" s="65">
        <v>25</v>
      </c>
      <c r="M46" s="65">
        <f>G46+H46+I46+J46+K46+L46</f>
        <v>116</v>
      </c>
      <c r="N46" s="96"/>
    </row>
    <row r="47" spans="1:14" ht="262.89999999999998" customHeight="1" x14ac:dyDescent="0.2">
      <c r="A47" s="96"/>
      <c r="B47" s="87"/>
      <c r="C47" s="64" t="s">
        <v>75</v>
      </c>
      <c r="D47" s="57" t="s">
        <v>28</v>
      </c>
      <c r="E47" s="96"/>
      <c r="F47" s="63" t="str">
        <f t="shared" si="5"/>
        <v>Бюджет Криво-різької міської територіальної громади</v>
      </c>
      <c r="G47" s="65">
        <v>0</v>
      </c>
      <c r="H47" s="65">
        <v>0</v>
      </c>
      <c r="I47" s="65">
        <v>150</v>
      </c>
      <c r="J47" s="65">
        <v>150</v>
      </c>
      <c r="K47" s="65">
        <v>100</v>
      </c>
      <c r="L47" s="65">
        <v>100</v>
      </c>
      <c r="M47" s="65">
        <f t="shared" si="4"/>
        <v>500</v>
      </c>
      <c r="N47" s="96"/>
    </row>
    <row r="48" spans="1:14" ht="183.6" customHeight="1" x14ac:dyDescent="0.2">
      <c r="A48" s="96"/>
      <c r="B48" s="87"/>
      <c r="C48" s="64" t="s">
        <v>65</v>
      </c>
      <c r="D48" s="57" t="s">
        <v>28</v>
      </c>
      <c r="E48" s="96"/>
      <c r="F48" s="63" t="str">
        <f t="shared" si="5"/>
        <v>Бюджет Криво-різької міської територіальної громади</v>
      </c>
      <c r="G48" s="65">
        <v>0</v>
      </c>
      <c r="H48" s="65">
        <v>0</v>
      </c>
      <c r="I48" s="65">
        <v>0</v>
      </c>
      <c r="J48" s="65">
        <v>16000.8</v>
      </c>
      <c r="K48" s="65">
        <v>0</v>
      </c>
      <c r="L48" s="65">
        <v>0</v>
      </c>
      <c r="M48" s="65">
        <f>J48</f>
        <v>16000.8</v>
      </c>
      <c r="N48" s="96"/>
    </row>
    <row r="49" spans="1:14" ht="135.75" customHeight="1" x14ac:dyDescent="0.2">
      <c r="A49" s="98" t="s">
        <v>6</v>
      </c>
      <c r="B49" s="99"/>
      <c r="C49" s="99"/>
      <c r="D49" s="99"/>
      <c r="E49" s="100"/>
      <c r="F49" s="63" t="str">
        <f t="shared" si="5"/>
        <v>Бюджет Криво-різької міської територіальної громади</v>
      </c>
      <c r="G49" s="28">
        <f>G47+G46+G44+G43+G37+G36+G34+G42+G40+G39</f>
        <v>2621.82</v>
      </c>
      <c r="H49" s="28">
        <f>H47+H46+H44+H43+H37+H36+H34+H42+H40+H39</f>
        <v>5870</v>
      </c>
      <c r="I49" s="28">
        <f>I47+I46+I44+I43+I37+I36+I34+I42+I40+I39</f>
        <v>1630</v>
      </c>
      <c r="J49" s="28">
        <f>J47+J46+J44+J43+J37+J36+J34+J42+J40+J39+J48</f>
        <v>18803.46</v>
      </c>
      <c r="K49" s="28">
        <f>K47+K46+K44+K43+K37+K36+K34+K42+K40+K39</f>
        <v>4913</v>
      </c>
      <c r="L49" s="28">
        <f>L47+L46+L44+L43+L37+L36+L34+L42+L40+L39</f>
        <v>4865</v>
      </c>
      <c r="M49" s="28">
        <f>M47+M46+M44+M43+M37+M36+M34+M42+M40+M39+M48</f>
        <v>38703.279999999999</v>
      </c>
      <c r="N49" s="37"/>
    </row>
    <row r="50" spans="1:14" ht="51.6" customHeight="1" x14ac:dyDescent="0.2">
      <c r="A50" s="101"/>
      <c r="B50" s="102"/>
      <c r="C50" s="102"/>
      <c r="D50" s="102"/>
      <c r="E50" s="103"/>
      <c r="F50" s="63" t="s">
        <v>13</v>
      </c>
      <c r="G50" s="28">
        <f t="shared" ref="G50:L50" si="6">G41</f>
        <v>500</v>
      </c>
      <c r="H50" s="28">
        <f t="shared" si="6"/>
        <v>600</v>
      </c>
      <c r="I50" s="28">
        <f t="shared" si="6"/>
        <v>700</v>
      </c>
      <c r="J50" s="28">
        <f t="shared" si="6"/>
        <v>700</v>
      </c>
      <c r="K50" s="28">
        <f t="shared" si="6"/>
        <v>2000</v>
      </c>
      <c r="L50" s="28">
        <f t="shared" si="6"/>
        <v>250</v>
      </c>
      <c r="M50" s="28">
        <f>G50+H50+I50+J50+K50+L50</f>
        <v>4750</v>
      </c>
      <c r="N50" s="38"/>
    </row>
    <row r="51" spans="1:14" ht="170.25" customHeight="1" x14ac:dyDescent="0.2">
      <c r="A51" s="104"/>
      <c r="B51" s="105"/>
      <c r="C51" s="105"/>
      <c r="D51" s="105"/>
      <c r="E51" s="106"/>
      <c r="F51" s="52" t="s">
        <v>125</v>
      </c>
      <c r="G51" s="30"/>
      <c r="H51" s="30"/>
      <c r="I51" s="30"/>
      <c r="J51" s="30"/>
      <c r="K51" s="30"/>
      <c r="L51" s="30"/>
      <c r="M51" s="30"/>
      <c r="N51" s="38"/>
    </row>
    <row r="52" spans="1:14" ht="388.5" customHeight="1" x14ac:dyDescent="0.2">
      <c r="A52" s="87"/>
      <c r="B52" s="87"/>
      <c r="C52" s="87"/>
      <c r="D52" s="87"/>
      <c r="E52" s="87"/>
      <c r="F52" s="57" t="s">
        <v>119</v>
      </c>
      <c r="G52" s="28">
        <f t="shared" ref="G52:L52" si="7">G39</f>
        <v>0</v>
      </c>
      <c r="H52" s="28">
        <f t="shared" si="7"/>
        <v>2000</v>
      </c>
      <c r="I52" s="28">
        <f t="shared" si="7"/>
        <v>0</v>
      </c>
      <c r="J52" s="28">
        <f t="shared" si="7"/>
        <v>0</v>
      </c>
      <c r="K52" s="28">
        <f t="shared" si="7"/>
        <v>0</v>
      </c>
      <c r="L52" s="28">
        <f t="shared" si="7"/>
        <v>0</v>
      </c>
      <c r="M52" s="28">
        <f>G52+H52+I52+J52+K52+L52</f>
        <v>2000</v>
      </c>
      <c r="N52" s="68"/>
    </row>
    <row r="53" spans="1:14" ht="183.6" customHeight="1" x14ac:dyDescent="0.2">
      <c r="A53" s="37">
        <v>3</v>
      </c>
      <c r="B53" s="40" t="s">
        <v>51</v>
      </c>
      <c r="C53" s="64" t="s">
        <v>57</v>
      </c>
      <c r="D53" s="57" t="s">
        <v>29</v>
      </c>
      <c r="E53" s="79" t="s">
        <v>50</v>
      </c>
      <c r="F53" s="63" t="str">
        <f>F49</f>
        <v>Бюджет Криво-різької міської територіальної громади</v>
      </c>
      <c r="G53" s="65">
        <v>190</v>
      </c>
      <c r="H53" s="65">
        <v>0</v>
      </c>
      <c r="I53" s="65">
        <v>0</v>
      </c>
      <c r="J53" s="65">
        <v>1000</v>
      </c>
      <c r="K53" s="65">
        <v>1000</v>
      </c>
      <c r="L53" s="65">
        <v>0</v>
      </c>
      <c r="M53" s="65">
        <f t="shared" ref="M53:M79" si="8">G53+H53+I53+J53+K53+L53</f>
        <v>2190</v>
      </c>
      <c r="N53" s="37" t="s">
        <v>34</v>
      </c>
    </row>
    <row r="54" spans="1:14" ht="291.75" customHeight="1" x14ac:dyDescent="0.2">
      <c r="A54" s="38"/>
      <c r="B54" s="41"/>
      <c r="C54" s="64" t="s">
        <v>124</v>
      </c>
      <c r="D54" s="57"/>
      <c r="E54" s="80"/>
      <c r="F54" s="63">
        <v>0</v>
      </c>
      <c r="G54" s="65">
        <v>0</v>
      </c>
      <c r="H54" s="65">
        <v>0</v>
      </c>
      <c r="I54" s="65">
        <v>0</v>
      </c>
      <c r="J54" s="65">
        <v>0</v>
      </c>
      <c r="K54" s="65">
        <v>0</v>
      </c>
      <c r="L54" s="65">
        <v>1000</v>
      </c>
      <c r="M54" s="65">
        <f t="shared" si="8"/>
        <v>1000</v>
      </c>
      <c r="N54" s="38"/>
    </row>
    <row r="55" spans="1:14" ht="100.5" customHeight="1" x14ac:dyDescent="0.2">
      <c r="A55" s="39"/>
      <c r="B55" s="42"/>
      <c r="C55" s="64" t="s">
        <v>108</v>
      </c>
      <c r="D55" s="57" t="s">
        <v>28</v>
      </c>
      <c r="E55" s="39"/>
      <c r="F55" s="63" t="str">
        <f>F53</f>
        <v>Бюджет Криво-різької міської територіальної громади</v>
      </c>
      <c r="G55" s="65">
        <v>190</v>
      </c>
      <c r="H55" s="65">
        <v>300</v>
      </c>
      <c r="I55" s="65">
        <v>1261</v>
      </c>
      <c r="J55" s="65">
        <v>1000</v>
      </c>
      <c r="K55" s="65">
        <v>1500</v>
      </c>
      <c r="L55" s="65">
        <v>2000</v>
      </c>
      <c r="M55" s="65">
        <f t="shared" si="8"/>
        <v>6251</v>
      </c>
      <c r="N55" s="39"/>
    </row>
    <row r="56" spans="1:14" ht="201" customHeight="1" x14ac:dyDescent="0.2">
      <c r="A56" s="79"/>
      <c r="B56" s="92"/>
      <c r="C56" s="29" t="s">
        <v>109</v>
      </c>
      <c r="D56" s="63" t="s">
        <v>28</v>
      </c>
      <c r="E56" s="79"/>
      <c r="F56" s="63" t="str">
        <f>F55</f>
        <v>Бюджет Криво-різької міської територіальної громади</v>
      </c>
      <c r="G56" s="65">
        <v>0</v>
      </c>
      <c r="H56" s="65">
        <v>2500</v>
      </c>
      <c r="I56" s="65">
        <v>5000</v>
      </c>
      <c r="J56" s="65">
        <v>15000</v>
      </c>
      <c r="K56" s="65">
        <v>15000</v>
      </c>
      <c r="L56" s="65">
        <v>15000</v>
      </c>
      <c r="M56" s="65">
        <f t="shared" si="8"/>
        <v>52500</v>
      </c>
      <c r="N56" s="79"/>
    </row>
    <row r="57" spans="1:14" ht="174" customHeight="1" x14ac:dyDescent="0.2">
      <c r="A57" s="80"/>
      <c r="B57" s="82"/>
      <c r="C57" s="12" t="s">
        <v>110</v>
      </c>
      <c r="D57" s="63" t="s">
        <v>28</v>
      </c>
      <c r="E57" s="80"/>
      <c r="F57" s="63" t="str">
        <f t="shared" ref="F57:F66" si="9">F56</f>
        <v>Бюджет Криво-різької міської територіальної громади</v>
      </c>
      <c r="G57" s="65">
        <v>0</v>
      </c>
      <c r="H57" s="65">
        <v>0</v>
      </c>
      <c r="I57" s="65">
        <v>0</v>
      </c>
      <c r="J57" s="65">
        <v>15000</v>
      </c>
      <c r="K57" s="65">
        <v>15000</v>
      </c>
      <c r="L57" s="65">
        <v>20000</v>
      </c>
      <c r="M57" s="65">
        <f t="shared" si="8"/>
        <v>50000</v>
      </c>
      <c r="N57" s="80"/>
    </row>
    <row r="58" spans="1:14" s="27" customFormat="1" ht="99.6" customHeight="1" x14ac:dyDescent="0.2">
      <c r="A58" s="81"/>
      <c r="B58" s="83"/>
      <c r="C58" s="12" t="s">
        <v>111</v>
      </c>
      <c r="D58" s="63">
        <v>2021</v>
      </c>
      <c r="E58" s="81"/>
      <c r="F58" s="63" t="str">
        <f t="shared" si="9"/>
        <v>Бюджет Криво-різької міської територіальної громади</v>
      </c>
      <c r="G58" s="65">
        <v>0</v>
      </c>
      <c r="H58" s="65">
        <v>0</v>
      </c>
      <c r="I58" s="65">
        <v>0</v>
      </c>
      <c r="J58" s="65">
        <v>0</v>
      </c>
      <c r="K58" s="65">
        <v>300</v>
      </c>
      <c r="L58" s="65">
        <v>320</v>
      </c>
      <c r="M58" s="65">
        <f t="shared" si="8"/>
        <v>620</v>
      </c>
      <c r="N58" s="81"/>
    </row>
    <row r="59" spans="1:14" ht="103.9" customHeight="1" x14ac:dyDescent="0.2">
      <c r="A59" s="113" t="s">
        <v>6</v>
      </c>
      <c r="B59" s="113"/>
      <c r="C59" s="113"/>
      <c r="D59" s="113"/>
      <c r="E59" s="113"/>
      <c r="F59" s="63" t="str">
        <f t="shared" si="9"/>
        <v>Бюджет Криво-різької міської територіальної громади</v>
      </c>
      <c r="G59" s="28">
        <f t="shared" ref="G59:L59" si="10">G58+G57+G56+G55+G54+G53</f>
        <v>380</v>
      </c>
      <c r="H59" s="28">
        <f t="shared" si="10"/>
        <v>2800</v>
      </c>
      <c r="I59" s="28">
        <f t="shared" si="10"/>
        <v>6261</v>
      </c>
      <c r="J59" s="28">
        <f t="shared" si="10"/>
        <v>32000</v>
      </c>
      <c r="K59" s="31">
        <f t="shared" si="10"/>
        <v>32800</v>
      </c>
      <c r="L59" s="28">
        <f t="shared" si="10"/>
        <v>38320</v>
      </c>
      <c r="M59" s="28">
        <f t="shared" si="8"/>
        <v>112561</v>
      </c>
      <c r="N59" s="37"/>
    </row>
    <row r="60" spans="1:14" ht="100.15" customHeight="1" x14ac:dyDescent="0.2">
      <c r="A60" s="79">
        <v>4</v>
      </c>
      <c r="B60" s="61" t="s">
        <v>80</v>
      </c>
      <c r="C60" s="59" t="s">
        <v>18</v>
      </c>
      <c r="D60" s="59" t="s">
        <v>28</v>
      </c>
      <c r="E60" s="79" t="s">
        <v>120</v>
      </c>
      <c r="F60" s="63" t="str">
        <f t="shared" si="9"/>
        <v>Бюджет Криво-різької міської територіальної громади</v>
      </c>
      <c r="G60" s="65">
        <v>12000</v>
      </c>
      <c r="H60" s="65">
        <v>80000</v>
      </c>
      <c r="I60" s="65">
        <f>40000+4166.29+20000</f>
        <v>64166.29</v>
      </c>
      <c r="J60" s="65">
        <f>25000+12000</f>
        <v>37000</v>
      </c>
      <c r="K60" s="65">
        <v>55000</v>
      </c>
      <c r="L60" s="69">
        <v>0</v>
      </c>
      <c r="M60" s="65">
        <f t="shared" si="8"/>
        <v>248166.29</v>
      </c>
      <c r="N60" s="70" t="s">
        <v>112</v>
      </c>
    </row>
    <row r="61" spans="1:14" ht="105" customHeight="1" x14ac:dyDescent="0.2">
      <c r="A61" s="80"/>
      <c r="B61" s="82" t="s">
        <v>79</v>
      </c>
      <c r="C61" s="63" t="s">
        <v>23</v>
      </c>
      <c r="D61" s="63" t="s">
        <v>28</v>
      </c>
      <c r="E61" s="80"/>
      <c r="F61" s="63" t="str">
        <f>F60</f>
        <v>Бюджет Криво-різької міської територіальної громади</v>
      </c>
      <c r="G61" s="65">
        <v>5000</v>
      </c>
      <c r="H61" s="65">
        <v>5000</v>
      </c>
      <c r="I61" s="65">
        <v>5000</v>
      </c>
      <c r="J61" s="65">
        <v>0</v>
      </c>
      <c r="K61" s="33">
        <v>3000</v>
      </c>
      <c r="L61" s="65">
        <v>3000</v>
      </c>
      <c r="M61" s="65">
        <f t="shared" si="8"/>
        <v>21000</v>
      </c>
      <c r="N61" s="85" t="s">
        <v>122</v>
      </c>
    </row>
    <row r="62" spans="1:14" ht="173.45" customHeight="1" x14ac:dyDescent="0.2">
      <c r="A62" s="80"/>
      <c r="B62" s="82"/>
      <c r="C62" s="94" t="s">
        <v>49</v>
      </c>
      <c r="D62" s="94" t="s">
        <v>28</v>
      </c>
      <c r="E62" s="80"/>
      <c r="F62" s="94" t="str">
        <f t="shared" si="9"/>
        <v>Бюджет Криво-різької міської територіальної громади</v>
      </c>
      <c r="G62" s="88">
        <v>5000</v>
      </c>
      <c r="H62" s="88">
        <v>6000</v>
      </c>
      <c r="I62" s="88">
        <v>5000</v>
      </c>
      <c r="J62" s="88">
        <v>0</v>
      </c>
      <c r="K62" s="88">
        <v>0</v>
      </c>
      <c r="L62" s="88">
        <v>0</v>
      </c>
      <c r="M62" s="88">
        <f t="shared" si="8"/>
        <v>16000</v>
      </c>
      <c r="N62" s="85"/>
    </row>
    <row r="63" spans="1:14" ht="79.5" customHeight="1" x14ac:dyDescent="0.2">
      <c r="A63" s="80"/>
      <c r="B63" s="82"/>
      <c r="C63" s="95"/>
      <c r="D63" s="95"/>
      <c r="E63" s="80"/>
      <c r="F63" s="95"/>
      <c r="G63" s="89"/>
      <c r="H63" s="89"/>
      <c r="I63" s="89"/>
      <c r="J63" s="89"/>
      <c r="K63" s="89"/>
      <c r="L63" s="89"/>
      <c r="M63" s="89"/>
      <c r="N63" s="85"/>
    </row>
    <row r="64" spans="1:14" ht="107.45" customHeight="1" x14ac:dyDescent="0.2">
      <c r="A64" s="79"/>
      <c r="B64" s="92"/>
      <c r="C64" s="63" t="s">
        <v>24</v>
      </c>
      <c r="D64" s="45" t="s">
        <v>28</v>
      </c>
      <c r="E64" s="117" t="s">
        <v>121</v>
      </c>
      <c r="F64" s="63" t="str">
        <f>F62</f>
        <v>Бюджет Криво-різької міської територіальної громади</v>
      </c>
      <c r="G64" s="65">
        <v>1500</v>
      </c>
      <c r="H64" s="65">
        <v>0</v>
      </c>
      <c r="I64" s="65">
        <v>0</v>
      </c>
      <c r="J64" s="65">
        <v>0</v>
      </c>
      <c r="K64" s="65">
        <v>0</v>
      </c>
      <c r="L64" s="65">
        <v>0</v>
      </c>
      <c r="M64" s="65">
        <f t="shared" si="8"/>
        <v>1500</v>
      </c>
      <c r="N64" s="71" t="s">
        <v>123</v>
      </c>
    </row>
    <row r="65" spans="1:20" ht="108.75" customHeight="1" x14ac:dyDescent="0.2">
      <c r="A65" s="80"/>
      <c r="B65" s="82"/>
      <c r="C65" s="63" t="s">
        <v>62</v>
      </c>
      <c r="D65" s="45" t="s">
        <v>28</v>
      </c>
      <c r="E65" s="117"/>
      <c r="F65" s="63" t="str">
        <f t="shared" si="9"/>
        <v>Бюджет Криво-різької міської територіальної громади</v>
      </c>
      <c r="G65" s="65">
        <v>1500</v>
      </c>
      <c r="H65" s="65">
        <v>0</v>
      </c>
      <c r="I65" s="65">
        <v>0</v>
      </c>
      <c r="J65" s="65">
        <v>0</v>
      </c>
      <c r="K65" s="65">
        <v>0</v>
      </c>
      <c r="L65" s="65">
        <v>0</v>
      </c>
      <c r="M65" s="65">
        <f t="shared" si="8"/>
        <v>1500</v>
      </c>
      <c r="N65" s="72"/>
    </row>
    <row r="66" spans="1:20" ht="267" customHeight="1" x14ac:dyDescent="0.2">
      <c r="A66" s="80"/>
      <c r="B66" s="82"/>
      <c r="C66" s="57" t="s">
        <v>43</v>
      </c>
      <c r="D66" s="46" t="s">
        <v>28</v>
      </c>
      <c r="E66" s="117"/>
      <c r="F66" s="63" t="str">
        <f t="shared" si="9"/>
        <v>Бюджет Криво-різької міської територіальної громади</v>
      </c>
      <c r="G66" s="65">
        <f>1420+2450</f>
        <v>3870</v>
      </c>
      <c r="H66" s="65">
        <v>0</v>
      </c>
      <c r="I66" s="65">
        <v>0</v>
      </c>
      <c r="J66" s="65">
        <v>0</v>
      </c>
      <c r="K66" s="65">
        <v>2500</v>
      </c>
      <c r="L66" s="65">
        <v>5000</v>
      </c>
      <c r="M66" s="65">
        <f t="shared" si="8"/>
        <v>11370</v>
      </c>
      <c r="N66" s="72"/>
    </row>
    <row r="67" spans="1:20" ht="75" customHeight="1" x14ac:dyDescent="0.2">
      <c r="A67" s="80"/>
      <c r="B67" s="101"/>
      <c r="C67" s="53" t="s">
        <v>114</v>
      </c>
      <c r="D67" s="43" t="s">
        <v>28</v>
      </c>
      <c r="E67" s="117"/>
      <c r="F67" s="63" t="s">
        <v>93</v>
      </c>
      <c r="G67" s="65">
        <v>0</v>
      </c>
      <c r="H67" s="65">
        <v>18235</v>
      </c>
      <c r="I67" s="65">
        <v>12752.19</v>
      </c>
      <c r="J67" s="65">
        <v>0</v>
      </c>
      <c r="K67" s="65">
        <v>0</v>
      </c>
      <c r="L67" s="65">
        <v>0</v>
      </c>
      <c r="M67" s="65">
        <f t="shared" si="8"/>
        <v>30987.190000000002</v>
      </c>
      <c r="N67" s="72"/>
    </row>
    <row r="68" spans="1:20" ht="212.25" customHeight="1" x14ac:dyDescent="0.2">
      <c r="A68" s="80"/>
      <c r="B68" s="82"/>
      <c r="C68" s="54" t="s">
        <v>113</v>
      </c>
      <c r="D68" s="57"/>
      <c r="E68" s="38"/>
      <c r="F68" s="57" t="s">
        <v>94</v>
      </c>
      <c r="G68" s="65"/>
      <c r="H68" s="65"/>
      <c r="I68" s="65"/>
      <c r="J68" s="65"/>
      <c r="K68" s="65"/>
      <c r="L68" s="65"/>
      <c r="M68" s="65"/>
      <c r="N68" s="72"/>
    </row>
    <row r="69" spans="1:20" ht="279.75" customHeight="1" x14ac:dyDescent="0.2">
      <c r="A69" s="38"/>
      <c r="B69" s="41"/>
      <c r="C69" s="13" t="s">
        <v>76</v>
      </c>
      <c r="D69" s="57" t="s">
        <v>28</v>
      </c>
      <c r="E69" s="38"/>
      <c r="F69" s="63" t="str">
        <f>F65</f>
        <v>Бюджет Криво-різької міської територіальної громади</v>
      </c>
      <c r="G69" s="65">
        <v>0</v>
      </c>
      <c r="H69" s="65">
        <v>0</v>
      </c>
      <c r="I69" s="65">
        <v>10000</v>
      </c>
      <c r="J69" s="65">
        <v>0</v>
      </c>
      <c r="K69" s="65">
        <v>35000</v>
      </c>
      <c r="L69" s="65">
        <v>18000</v>
      </c>
      <c r="M69" s="65">
        <f t="shared" si="8"/>
        <v>63000</v>
      </c>
      <c r="N69" s="72"/>
    </row>
    <row r="70" spans="1:20" ht="315" customHeight="1" x14ac:dyDescent="0.2">
      <c r="A70" s="38"/>
      <c r="B70" s="41"/>
      <c r="C70" s="13" t="s">
        <v>52</v>
      </c>
      <c r="D70" s="57">
        <v>2020</v>
      </c>
      <c r="E70" s="38"/>
      <c r="F70" s="63" t="str">
        <f>F66</f>
        <v>Бюджет Криво-різької міської територіальної громади</v>
      </c>
      <c r="G70" s="65">
        <v>0</v>
      </c>
      <c r="H70" s="65">
        <v>0</v>
      </c>
      <c r="I70" s="65">
        <v>0</v>
      </c>
      <c r="J70" s="65">
        <v>0</v>
      </c>
      <c r="K70" s="65">
        <v>0</v>
      </c>
      <c r="L70" s="65">
        <v>0</v>
      </c>
      <c r="M70" s="65">
        <f t="shared" si="8"/>
        <v>0</v>
      </c>
      <c r="N70" s="72"/>
    </row>
    <row r="71" spans="1:20" ht="409.5" x14ac:dyDescent="0.2">
      <c r="A71" s="51"/>
      <c r="B71" s="50"/>
      <c r="C71" s="13" t="s">
        <v>104</v>
      </c>
      <c r="D71" s="57" t="s">
        <v>83</v>
      </c>
      <c r="E71" s="39"/>
      <c r="F71" s="63" t="str">
        <f>F70</f>
        <v>Бюджет Криво-різької міської територіальної громади</v>
      </c>
      <c r="G71" s="65">
        <v>0</v>
      </c>
      <c r="H71" s="65">
        <v>0</v>
      </c>
      <c r="I71" s="65">
        <v>0</v>
      </c>
      <c r="J71" s="65">
        <v>0</v>
      </c>
      <c r="K71" s="65">
        <v>20500</v>
      </c>
      <c r="L71" s="65">
        <v>27000</v>
      </c>
      <c r="M71" s="65">
        <f t="shared" si="8"/>
        <v>47500</v>
      </c>
      <c r="N71" s="73"/>
    </row>
    <row r="72" spans="1:20" ht="99" customHeight="1" x14ac:dyDescent="0.2">
      <c r="A72" s="80"/>
      <c r="B72" s="49"/>
      <c r="C72" s="57" t="s">
        <v>84</v>
      </c>
      <c r="D72" s="57" t="s">
        <v>28</v>
      </c>
      <c r="E72" s="96" t="s">
        <v>103</v>
      </c>
      <c r="F72" s="63" t="str">
        <f>F70</f>
        <v>Бюджет Криво-різької міської територіальної громади</v>
      </c>
      <c r="G72" s="65">
        <v>30000</v>
      </c>
      <c r="H72" s="65">
        <v>30000</v>
      </c>
      <c r="I72" s="65">
        <v>30000</v>
      </c>
      <c r="J72" s="65">
        <v>0</v>
      </c>
      <c r="K72" s="65">
        <v>0</v>
      </c>
      <c r="L72" s="65">
        <v>0</v>
      </c>
      <c r="M72" s="65">
        <f t="shared" si="8"/>
        <v>90000</v>
      </c>
      <c r="N72" s="96" t="s">
        <v>27</v>
      </c>
    </row>
    <row r="73" spans="1:20" ht="102.75" customHeight="1" x14ac:dyDescent="0.2">
      <c r="A73" s="80"/>
      <c r="B73" s="36"/>
      <c r="C73" s="57" t="s">
        <v>85</v>
      </c>
      <c r="D73" s="57" t="s">
        <v>28</v>
      </c>
      <c r="E73" s="96"/>
      <c r="F73" s="63" t="str">
        <f>F70</f>
        <v>Бюджет Криво-різької міської територіальної громади</v>
      </c>
      <c r="G73" s="65">
        <v>2000</v>
      </c>
      <c r="H73" s="65">
        <v>2000</v>
      </c>
      <c r="I73" s="65">
        <v>2000</v>
      </c>
      <c r="J73" s="65">
        <v>1000</v>
      </c>
      <c r="K73" s="65">
        <f>J73*1.05</f>
        <v>1050</v>
      </c>
      <c r="L73" s="65">
        <f>K73*1.05</f>
        <v>1102.5</v>
      </c>
      <c r="M73" s="65">
        <f t="shared" si="8"/>
        <v>9152.5</v>
      </c>
      <c r="N73" s="96"/>
      <c r="T73" s="19" t="s">
        <v>8</v>
      </c>
    </row>
    <row r="74" spans="1:20" ht="131.25" customHeight="1" x14ac:dyDescent="0.2">
      <c r="A74" s="80"/>
      <c r="B74" s="36"/>
      <c r="C74" s="57" t="s">
        <v>86</v>
      </c>
      <c r="D74" s="57" t="s">
        <v>28</v>
      </c>
      <c r="E74" s="96"/>
      <c r="F74" s="63" t="str">
        <f>F73</f>
        <v>Бюджет Криво-різької міської територіальної громади</v>
      </c>
      <c r="G74" s="65">
        <v>14658.87</v>
      </c>
      <c r="H74" s="65">
        <v>37280.589999999997</v>
      </c>
      <c r="I74" s="65">
        <v>20963.5</v>
      </c>
      <c r="J74" s="65">
        <v>0</v>
      </c>
      <c r="K74" s="65">
        <v>0</v>
      </c>
      <c r="L74" s="65">
        <v>0</v>
      </c>
      <c r="M74" s="65">
        <f t="shared" si="8"/>
        <v>72902.959999999992</v>
      </c>
      <c r="N74" s="96"/>
    </row>
    <row r="75" spans="1:20" ht="214.5" customHeight="1" x14ac:dyDescent="0.2">
      <c r="A75" s="80"/>
      <c r="B75" s="36"/>
      <c r="C75" s="57" t="s">
        <v>87</v>
      </c>
      <c r="D75" s="57" t="s">
        <v>28</v>
      </c>
      <c r="E75" s="96"/>
      <c r="F75" s="63" t="str">
        <f>F74</f>
        <v>Бюджет Криво-різької міської територіальної громади</v>
      </c>
      <c r="G75" s="65">
        <v>62408.800000000003</v>
      </c>
      <c r="H75" s="65">
        <v>0</v>
      </c>
      <c r="I75" s="65">
        <v>6476</v>
      </c>
      <c r="J75" s="65">
        <f>7026.77+1000+1000</f>
        <v>9026.77</v>
      </c>
      <c r="K75" s="65">
        <v>15000</v>
      </c>
      <c r="L75" s="65">
        <v>20000</v>
      </c>
      <c r="M75" s="65">
        <f>G75+H75+I75+J75+K75+L75</f>
        <v>112911.57</v>
      </c>
      <c r="N75" s="79"/>
    </row>
    <row r="76" spans="1:20" ht="369" customHeight="1" x14ac:dyDescent="0.2">
      <c r="A76" s="80"/>
      <c r="B76" s="36"/>
      <c r="C76" s="57" t="s">
        <v>88</v>
      </c>
      <c r="D76" s="57" t="s">
        <v>28</v>
      </c>
      <c r="E76" s="96"/>
      <c r="F76" s="63" t="str">
        <f>F75</f>
        <v>Бюджет Криво-різької міської територіальної громади</v>
      </c>
      <c r="G76" s="65">
        <v>10520</v>
      </c>
      <c r="H76" s="65">
        <v>13000</v>
      </c>
      <c r="I76" s="65">
        <v>17000</v>
      </c>
      <c r="J76" s="74">
        <f>3000+267</f>
        <v>3267</v>
      </c>
      <c r="K76" s="65">
        <f>J76*1.05</f>
        <v>3430.3500000000004</v>
      </c>
      <c r="L76" s="65">
        <v>5000</v>
      </c>
      <c r="M76" s="65">
        <f t="shared" si="8"/>
        <v>52217.35</v>
      </c>
      <c r="N76" s="80"/>
    </row>
    <row r="77" spans="1:20" ht="228.6" customHeight="1" x14ac:dyDescent="0.2">
      <c r="A77" s="80"/>
      <c r="B77" s="35"/>
      <c r="C77" s="57" t="s">
        <v>116</v>
      </c>
      <c r="D77" s="57" t="s">
        <v>28</v>
      </c>
      <c r="E77" s="96"/>
      <c r="F77" s="63" t="s">
        <v>117</v>
      </c>
      <c r="G77" s="65">
        <v>12398.84</v>
      </c>
      <c r="H77" s="65">
        <v>0</v>
      </c>
      <c r="I77" s="65">
        <v>0</v>
      </c>
      <c r="J77" s="65">
        <v>0</v>
      </c>
      <c r="K77" s="65">
        <v>0</v>
      </c>
      <c r="L77" s="65">
        <v>10000</v>
      </c>
      <c r="M77" s="65">
        <f t="shared" si="8"/>
        <v>22398.84</v>
      </c>
      <c r="N77" s="80"/>
    </row>
    <row r="78" spans="1:20" ht="132.75" customHeight="1" x14ac:dyDescent="0.2">
      <c r="A78" s="80"/>
      <c r="B78" s="114"/>
      <c r="C78" s="57" t="s">
        <v>89</v>
      </c>
      <c r="D78" s="57" t="s">
        <v>28</v>
      </c>
      <c r="E78" s="115"/>
      <c r="F78" s="63" t="s">
        <v>68</v>
      </c>
      <c r="G78" s="65">
        <v>2340</v>
      </c>
      <c r="H78" s="65">
        <v>0</v>
      </c>
      <c r="I78" s="65">
        <v>0</v>
      </c>
      <c r="J78" s="65">
        <v>0</v>
      </c>
      <c r="K78" s="65">
        <v>0</v>
      </c>
      <c r="L78" s="65">
        <v>0</v>
      </c>
      <c r="M78" s="65">
        <f>G78+H78+I78+J78+K78+L78</f>
        <v>2340</v>
      </c>
      <c r="N78" s="38"/>
    </row>
    <row r="79" spans="1:20" ht="107.45" customHeight="1" x14ac:dyDescent="0.2">
      <c r="A79" s="81"/>
      <c r="B79" s="93"/>
      <c r="C79" s="57" t="s">
        <v>90</v>
      </c>
      <c r="D79" s="57" t="s">
        <v>28</v>
      </c>
      <c r="E79" s="116"/>
      <c r="F79" s="63" t="str">
        <f>F78</f>
        <v>Бюджет Криво-різької міської територіальної громади</v>
      </c>
      <c r="G79" s="65">
        <v>0</v>
      </c>
      <c r="H79" s="65">
        <v>0</v>
      </c>
      <c r="I79" s="65">
        <v>0</v>
      </c>
      <c r="J79" s="65">
        <v>1000</v>
      </c>
      <c r="K79" s="65">
        <f>J79*1.05</f>
        <v>1050</v>
      </c>
      <c r="L79" s="65">
        <f>K79*1.05</f>
        <v>1102.5</v>
      </c>
      <c r="M79" s="65">
        <f t="shared" si="8"/>
        <v>3152.5</v>
      </c>
      <c r="N79" s="48"/>
    </row>
    <row r="80" spans="1:20" ht="109.15" customHeight="1" x14ac:dyDescent="0.2">
      <c r="A80" s="83" t="s">
        <v>6</v>
      </c>
      <c r="B80" s="87"/>
      <c r="C80" s="87"/>
      <c r="D80" s="87"/>
      <c r="E80" s="87"/>
      <c r="F80" s="63" t="str">
        <f>F79</f>
        <v>Бюджет Криво-різької міської територіальної громади</v>
      </c>
      <c r="G80" s="28">
        <f t="shared" ref="G80:M80" si="11">G60+G61+G62+G64+G65+G66+G67+G69+G70+G71+G72+G73+G74+G75+G76+G77+G78+G79</f>
        <v>163196.50999999998</v>
      </c>
      <c r="H80" s="28">
        <f t="shared" si="11"/>
        <v>191515.59</v>
      </c>
      <c r="I80" s="28">
        <f t="shared" si="11"/>
        <v>173357.98</v>
      </c>
      <c r="J80" s="28">
        <f t="shared" si="11"/>
        <v>51293.770000000004</v>
      </c>
      <c r="K80" s="28">
        <f t="shared" si="11"/>
        <v>136530.35</v>
      </c>
      <c r="L80" s="28">
        <f t="shared" si="11"/>
        <v>90205</v>
      </c>
      <c r="M80" s="28">
        <f t="shared" si="11"/>
        <v>806099.2</v>
      </c>
      <c r="N80" s="48"/>
    </row>
    <row r="81" spans="1:14" ht="360.75" customHeight="1" x14ac:dyDescent="0.2">
      <c r="A81" s="92">
        <v>5</v>
      </c>
      <c r="B81" s="92" t="s">
        <v>63</v>
      </c>
      <c r="C81" s="57" t="s">
        <v>25</v>
      </c>
      <c r="D81" s="57">
        <v>2017</v>
      </c>
      <c r="E81" s="79" t="s">
        <v>95</v>
      </c>
      <c r="F81" s="63" t="str">
        <f>F80</f>
        <v>Бюджет Криво-різької міської територіальної громади</v>
      </c>
      <c r="G81" s="65">
        <f>300-125.1</f>
        <v>174.9</v>
      </c>
      <c r="H81" s="65">
        <v>0</v>
      </c>
      <c r="I81" s="65">
        <v>0</v>
      </c>
      <c r="J81" s="65">
        <v>0</v>
      </c>
      <c r="K81" s="65">
        <v>0</v>
      </c>
      <c r="L81" s="65">
        <v>0</v>
      </c>
      <c r="M81" s="62">
        <f>G81+H81+I81+J81+K81+L81</f>
        <v>174.9</v>
      </c>
      <c r="N81" s="79" t="s">
        <v>64</v>
      </c>
    </row>
    <row r="82" spans="1:14" ht="148.15" customHeight="1" x14ac:dyDescent="0.2">
      <c r="A82" s="82"/>
      <c r="B82" s="82"/>
      <c r="C82" s="79" t="s">
        <v>54</v>
      </c>
      <c r="D82" s="79" t="s">
        <v>16</v>
      </c>
      <c r="E82" s="80"/>
      <c r="F82" s="94" t="str">
        <f>F81</f>
        <v>Бюджет Криво-різької міської територіальної громади</v>
      </c>
      <c r="G82" s="88">
        <f>500-156.55</f>
        <v>343.45</v>
      </c>
      <c r="H82" s="88">
        <f>500-343.45+125.1</f>
        <v>281.64999999999998</v>
      </c>
      <c r="I82" s="88">
        <v>0</v>
      </c>
      <c r="J82" s="88">
        <v>0</v>
      </c>
      <c r="K82" s="88">
        <v>0</v>
      </c>
      <c r="L82" s="88">
        <v>0</v>
      </c>
      <c r="M82" s="90">
        <f>G82+H82+I82+J82+K82+L82</f>
        <v>625.09999999999991</v>
      </c>
      <c r="N82" s="80"/>
    </row>
    <row r="83" spans="1:14" ht="10.9" hidden="1" customHeight="1" x14ac:dyDescent="0.2">
      <c r="A83" s="93"/>
      <c r="B83" s="93"/>
      <c r="C83" s="81"/>
      <c r="D83" s="81"/>
      <c r="E83" s="81"/>
      <c r="F83" s="95"/>
      <c r="G83" s="89"/>
      <c r="H83" s="89"/>
      <c r="I83" s="89"/>
      <c r="J83" s="89"/>
      <c r="K83" s="89"/>
      <c r="L83" s="89"/>
      <c r="M83" s="91"/>
      <c r="N83" s="93"/>
    </row>
    <row r="84" spans="1:14" ht="157.5" x14ac:dyDescent="0.2">
      <c r="A84" s="56"/>
      <c r="B84" s="56"/>
      <c r="C84" s="54"/>
      <c r="D84" s="54"/>
      <c r="E84" s="54" t="s">
        <v>96</v>
      </c>
      <c r="F84" s="59"/>
      <c r="G84" s="33"/>
      <c r="H84" s="33"/>
      <c r="I84" s="33"/>
      <c r="J84" s="33"/>
      <c r="K84" s="33"/>
      <c r="L84" s="33"/>
      <c r="M84" s="75"/>
      <c r="N84" s="56"/>
    </row>
    <row r="85" spans="1:14" ht="99" customHeight="1" x14ac:dyDescent="0.2">
      <c r="A85" s="87" t="s">
        <v>6</v>
      </c>
      <c r="B85" s="87"/>
      <c r="C85" s="87"/>
      <c r="D85" s="87"/>
      <c r="E85" s="87"/>
      <c r="F85" s="57" t="str">
        <f>F82</f>
        <v>Бюджет Криво-різької міської територіальної громади</v>
      </c>
      <c r="G85" s="28">
        <f>G81+G82</f>
        <v>518.35</v>
      </c>
      <c r="H85" s="28">
        <f>H81+H82</f>
        <v>281.64999999999998</v>
      </c>
      <c r="I85" s="28">
        <f>I81+I82</f>
        <v>0</v>
      </c>
      <c r="J85" s="28">
        <f t="shared" ref="J85:L85" si="12">J81+J82</f>
        <v>0</v>
      </c>
      <c r="K85" s="28">
        <f t="shared" si="12"/>
        <v>0</v>
      </c>
      <c r="L85" s="28">
        <f t="shared" si="12"/>
        <v>0</v>
      </c>
      <c r="M85" s="76">
        <f>G85+H85+I85+J85+K85+L85</f>
        <v>800</v>
      </c>
      <c r="N85" s="68"/>
    </row>
    <row r="86" spans="1:14" ht="222.75" customHeight="1" x14ac:dyDescent="0.2">
      <c r="A86" s="80">
        <v>6</v>
      </c>
      <c r="B86" s="82" t="s">
        <v>77</v>
      </c>
      <c r="C86" s="54" t="s">
        <v>55</v>
      </c>
      <c r="D86" s="54" t="s">
        <v>28</v>
      </c>
      <c r="E86" s="79" t="s">
        <v>97</v>
      </c>
      <c r="F86" s="63" t="str">
        <f t="shared" ref="F86:F91" si="13">F85</f>
        <v>Бюджет Криво-різької міської територіальної громади</v>
      </c>
      <c r="G86" s="65">
        <v>1000</v>
      </c>
      <c r="H86" s="65">
        <v>1000</v>
      </c>
      <c r="I86" s="65">
        <v>1000</v>
      </c>
      <c r="J86" s="65">
        <v>0</v>
      </c>
      <c r="K86" s="65">
        <v>0</v>
      </c>
      <c r="L86" s="65">
        <v>0</v>
      </c>
      <c r="M86" s="62">
        <f>G86+H86+I86+J86+K86+L86</f>
        <v>3000</v>
      </c>
      <c r="N86" s="84" t="s">
        <v>30</v>
      </c>
    </row>
    <row r="87" spans="1:14" ht="262.5" x14ac:dyDescent="0.2">
      <c r="A87" s="80"/>
      <c r="B87" s="82"/>
      <c r="C87" s="54" t="s">
        <v>98</v>
      </c>
      <c r="D87" s="54" t="s">
        <v>28</v>
      </c>
      <c r="E87" s="80"/>
      <c r="F87" s="63" t="str">
        <f t="shared" si="13"/>
        <v>Бюджет Криво-різької міської територіальної громади</v>
      </c>
      <c r="G87" s="65">
        <v>100</v>
      </c>
      <c r="H87" s="65">
        <v>0</v>
      </c>
      <c r="I87" s="65">
        <v>100</v>
      </c>
      <c r="J87" s="65">
        <v>69</v>
      </c>
      <c r="K87" s="65">
        <v>0</v>
      </c>
      <c r="L87" s="65">
        <v>0</v>
      </c>
      <c r="M87" s="62">
        <f>G87+H87+I87+J87+K87+L87</f>
        <v>269</v>
      </c>
      <c r="N87" s="85"/>
    </row>
    <row r="88" spans="1:14" ht="131.44999999999999" customHeight="1" x14ac:dyDescent="0.2">
      <c r="A88" s="80"/>
      <c r="B88" s="82"/>
      <c r="C88" s="57" t="s">
        <v>17</v>
      </c>
      <c r="D88" s="57" t="s">
        <v>28</v>
      </c>
      <c r="E88" s="80"/>
      <c r="F88" s="57" t="str">
        <f t="shared" si="13"/>
        <v>Бюджет Криво-різької міської територіальної громади</v>
      </c>
      <c r="G88" s="65">
        <v>0</v>
      </c>
      <c r="H88" s="65">
        <v>0</v>
      </c>
      <c r="I88" s="65">
        <v>3000</v>
      </c>
      <c r="J88" s="65">
        <f>414</f>
        <v>414</v>
      </c>
      <c r="K88" s="65">
        <v>0</v>
      </c>
      <c r="L88" s="65">
        <v>0</v>
      </c>
      <c r="M88" s="62">
        <f>G88+H88+I88+J88+K88+L88</f>
        <v>3414</v>
      </c>
      <c r="N88" s="85"/>
    </row>
    <row r="89" spans="1:14" ht="103.9" customHeight="1" x14ac:dyDescent="0.2">
      <c r="A89" s="81"/>
      <c r="B89" s="83"/>
      <c r="C89" s="57" t="s">
        <v>48</v>
      </c>
      <c r="D89" s="57" t="s">
        <v>28</v>
      </c>
      <c r="E89" s="81"/>
      <c r="F89" s="57" t="str">
        <f t="shared" si="13"/>
        <v>Бюджет Криво-різької міської територіальної громади</v>
      </c>
      <c r="G89" s="65">
        <v>0</v>
      </c>
      <c r="H89" s="65">
        <v>0</v>
      </c>
      <c r="I89" s="65">
        <v>0</v>
      </c>
      <c r="J89" s="65">
        <v>1000</v>
      </c>
      <c r="K89" s="65">
        <f>1980</f>
        <v>1980</v>
      </c>
      <c r="L89" s="65">
        <v>0</v>
      </c>
      <c r="M89" s="65">
        <f>G89+H89+I89+J89+K89+L89</f>
        <v>2980</v>
      </c>
      <c r="N89" s="86"/>
    </row>
    <row r="90" spans="1:14" ht="106.9" customHeight="1" x14ac:dyDescent="0.2">
      <c r="A90" s="87" t="s">
        <v>6</v>
      </c>
      <c r="B90" s="87"/>
      <c r="C90" s="87"/>
      <c r="D90" s="87"/>
      <c r="E90" s="87"/>
      <c r="F90" s="63" t="str">
        <f t="shared" si="13"/>
        <v>Бюджет Криво-різької міської територіальної громади</v>
      </c>
      <c r="G90" s="28">
        <f>G86+G87</f>
        <v>1100</v>
      </c>
      <c r="H90" s="28">
        <f>H86+H87</f>
        <v>1000</v>
      </c>
      <c r="I90" s="28">
        <f>I86+I87+I88</f>
        <v>4100</v>
      </c>
      <c r="J90" s="28">
        <f>J86+J87+J88+J89</f>
        <v>1483</v>
      </c>
      <c r="K90" s="28">
        <f>K89</f>
        <v>1980</v>
      </c>
      <c r="L90" s="28">
        <f>L86+L87+L88</f>
        <v>0</v>
      </c>
      <c r="M90" s="28">
        <f>M86+M87+M88+M89</f>
        <v>9663</v>
      </c>
      <c r="N90" s="77"/>
    </row>
    <row r="91" spans="1:14" ht="128.44999999999999" customHeight="1" x14ac:dyDescent="0.2">
      <c r="A91" s="79">
        <v>7</v>
      </c>
      <c r="B91" s="92" t="s">
        <v>101</v>
      </c>
      <c r="C91" s="79" t="s">
        <v>99</v>
      </c>
      <c r="D91" s="79" t="s">
        <v>100</v>
      </c>
      <c r="E91" s="79" t="s">
        <v>102</v>
      </c>
      <c r="F91" s="94" t="str">
        <f t="shared" si="13"/>
        <v>Бюджет Криво-різької міської територіальної громади</v>
      </c>
      <c r="G91" s="88">
        <v>0</v>
      </c>
      <c r="H91" s="88">
        <v>0</v>
      </c>
      <c r="I91" s="88">
        <v>0</v>
      </c>
      <c r="J91" s="88">
        <v>300</v>
      </c>
      <c r="K91" s="88">
        <v>600</v>
      </c>
      <c r="L91" s="88">
        <v>9587.7250000000004</v>
      </c>
      <c r="M91" s="90">
        <f>G91+H91+I91+J91+K91+L91</f>
        <v>10487.725</v>
      </c>
      <c r="N91" s="84"/>
    </row>
    <row r="92" spans="1:14" ht="334.9" customHeight="1" x14ac:dyDescent="0.2">
      <c r="A92" s="81"/>
      <c r="B92" s="83"/>
      <c r="C92" s="81"/>
      <c r="D92" s="81"/>
      <c r="E92" s="81"/>
      <c r="F92" s="95"/>
      <c r="G92" s="89"/>
      <c r="H92" s="89"/>
      <c r="I92" s="89"/>
      <c r="J92" s="89"/>
      <c r="K92" s="89"/>
      <c r="L92" s="89"/>
      <c r="M92" s="91"/>
      <c r="N92" s="86"/>
    </row>
    <row r="93" spans="1:14" ht="25.9" customHeight="1" x14ac:dyDescent="0.2">
      <c r="A93" s="87" t="s">
        <v>12</v>
      </c>
      <c r="B93" s="87"/>
      <c r="C93" s="87"/>
      <c r="D93" s="87"/>
      <c r="E93" s="87"/>
      <c r="F93" s="63" t="s">
        <v>6</v>
      </c>
      <c r="G93" s="28">
        <f>G94+G95+G96+G99+G97</f>
        <v>263016.68</v>
      </c>
      <c r="H93" s="28">
        <f>H94+H95+H96+H99+H97</f>
        <v>335387.24</v>
      </c>
      <c r="I93" s="28">
        <f>I94+I95+I96+I99+I97</f>
        <v>353188.98</v>
      </c>
      <c r="J93" s="28">
        <f>J94+J95++J97</f>
        <v>327030.23</v>
      </c>
      <c r="K93" s="28">
        <f>K94+K95+K97</f>
        <v>467055.5</v>
      </c>
      <c r="L93" s="28">
        <f>L94+L95+L97</f>
        <v>516107.72499999998</v>
      </c>
      <c r="M93" s="76">
        <f>M94+M95+M96+M97+M99</f>
        <v>2261786.355</v>
      </c>
      <c r="N93" s="108"/>
    </row>
    <row r="94" spans="1:14" ht="100.15" customHeight="1" x14ac:dyDescent="0.2">
      <c r="A94" s="87"/>
      <c r="B94" s="87"/>
      <c r="C94" s="87"/>
      <c r="D94" s="87"/>
      <c r="E94" s="87"/>
      <c r="F94" s="63" t="str">
        <f>F91</f>
        <v>Бюджет Криво-різької міської територіальної громади</v>
      </c>
      <c r="G94" s="28">
        <f t="shared" ref="G94:M94" si="14">G28+G49+G59+G80+G85+G90+G91</f>
        <v>260316.68</v>
      </c>
      <c r="H94" s="28">
        <f t="shared" si="14"/>
        <v>332587.24</v>
      </c>
      <c r="I94" s="28">
        <f t="shared" si="14"/>
        <v>348998.98</v>
      </c>
      <c r="J94" s="28">
        <f t="shared" si="14"/>
        <v>326280.23</v>
      </c>
      <c r="K94" s="28">
        <f t="shared" si="14"/>
        <v>465015.5</v>
      </c>
      <c r="L94" s="28">
        <f t="shared" si="14"/>
        <v>515827.72499999998</v>
      </c>
      <c r="M94" s="28">
        <f t="shared" si="14"/>
        <v>2249026.355</v>
      </c>
      <c r="N94" s="108"/>
    </row>
    <row r="95" spans="1:14" ht="52.9" customHeight="1" x14ac:dyDescent="0.2">
      <c r="A95" s="87"/>
      <c r="B95" s="87"/>
      <c r="C95" s="87"/>
      <c r="D95" s="87"/>
      <c r="E95" s="87"/>
      <c r="F95" s="63" t="s">
        <v>13</v>
      </c>
      <c r="G95" s="28">
        <f t="shared" ref="G95:L95" si="15">G29+G50</f>
        <v>700</v>
      </c>
      <c r="H95" s="28">
        <f t="shared" si="15"/>
        <v>800</v>
      </c>
      <c r="I95" s="28">
        <f t="shared" si="15"/>
        <v>900</v>
      </c>
      <c r="J95" s="28">
        <f t="shared" si="15"/>
        <v>750</v>
      </c>
      <c r="K95" s="28">
        <f t="shared" si="15"/>
        <v>2040</v>
      </c>
      <c r="L95" s="28">
        <f t="shared" si="15"/>
        <v>280</v>
      </c>
      <c r="M95" s="28">
        <f>SUM(G95:L95)</f>
        <v>5470</v>
      </c>
      <c r="N95" s="108"/>
    </row>
    <row r="96" spans="1:14" ht="379.5" customHeight="1" x14ac:dyDescent="0.2">
      <c r="A96" s="87"/>
      <c r="B96" s="87"/>
      <c r="C96" s="87"/>
      <c r="D96" s="87"/>
      <c r="E96" s="87"/>
      <c r="F96" s="57" t="s">
        <v>69</v>
      </c>
      <c r="G96" s="18">
        <f t="shared" ref="G96:M96" si="16">G30</f>
        <v>2000</v>
      </c>
      <c r="H96" s="18">
        <f t="shared" si="16"/>
        <v>2000</v>
      </c>
      <c r="I96" s="18">
        <f t="shared" si="16"/>
        <v>3290</v>
      </c>
      <c r="J96" s="18" t="str">
        <f t="shared" si="16"/>
        <v>*</v>
      </c>
      <c r="K96" s="18" t="str">
        <f t="shared" si="16"/>
        <v>*</v>
      </c>
      <c r="L96" s="18" t="str">
        <f t="shared" si="16"/>
        <v>*</v>
      </c>
      <c r="M96" s="18">
        <f t="shared" si="16"/>
        <v>7290</v>
      </c>
      <c r="N96" s="108"/>
    </row>
    <row r="97" spans="1:15" ht="53.25" customHeight="1" x14ac:dyDescent="0.2">
      <c r="A97" s="92"/>
      <c r="B97" s="92"/>
      <c r="C97" s="92"/>
      <c r="D97" s="92"/>
      <c r="E97" s="92"/>
      <c r="F97" s="52" t="s">
        <v>105</v>
      </c>
      <c r="G97" s="31">
        <f>G51</f>
        <v>0</v>
      </c>
      <c r="H97" s="31">
        <f>H51</f>
        <v>0</v>
      </c>
      <c r="I97" s="31">
        <f>I51</f>
        <v>0</v>
      </c>
      <c r="J97" s="31">
        <v>0</v>
      </c>
      <c r="K97" s="31">
        <v>0</v>
      </c>
      <c r="L97" s="31">
        <v>0</v>
      </c>
      <c r="M97" s="31">
        <f>M51</f>
        <v>0</v>
      </c>
      <c r="N97" s="84"/>
    </row>
    <row r="98" spans="1:15" ht="281.45" customHeight="1" x14ac:dyDescent="0.2">
      <c r="A98" s="83"/>
      <c r="B98" s="83"/>
      <c r="C98" s="83"/>
      <c r="D98" s="83"/>
      <c r="E98" s="83"/>
      <c r="F98" s="54" t="s">
        <v>106</v>
      </c>
      <c r="G98" s="32"/>
      <c r="H98" s="32"/>
      <c r="I98" s="32"/>
      <c r="J98" s="32"/>
      <c r="K98" s="32"/>
      <c r="L98" s="32"/>
      <c r="M98" s="32"/>
      <c r="N98" s="86"/>
    </row>
    <row r="99" spans="1:15" ht="157.5" x14ac:dyDescent="0.2">
      <c r="A99" s="92"/>
      <c r="B99" s="92"/>
      <c r="C99" s="92"/>
      <c r="D99" s="92"/>
      <c r="E99" s="92"/>
      <c r="F99" s="52" t="s">
        <v>60</v>
      </c>
      <c r="G99" s="30">
        <f t="shared" ref="G99:M99" si="17">G33</f>
        <v>0</v>
      </c>
      <c r="H99" s="30">
        <f t="shared" si="17"/>
        <v>0</v>
      </c>
      <c r="I99" s="30">
        <f t="shared" si="17"/>
        <v>0</v>
      </c>
      <c r="J99" s="30">
        <f t="shared" si="17"/>
        <v>0</v>
      </c>
      <c r="K99" s="30">
        <f t="shared" si="17"/>
        <v>0</v>
      </c>
      <c r="L99" s="30">
        <f t="shared" si="17"/>
        <v>0</v>
      </c>
      <c r="M99" s="31">
        <f t="shared" si="17"/>
        <v>0</v>
      </c>
      <c r="N99" s="108"/>
    </row>
    <row r="100" spans="1:15" ht="333.6" customHeight="1" x14ac:dyDescent="0.2">
      <c r="A100" s="83"/>
      <c r="B100" s="83"/>
      <c r="C100" s="83"/>
      <c r="D100" s="83"/>
      <c r="E100" s="83"/>
      <c r="F100" s="54" t="s">
        <v>61</v>
      </c>
      <c r="G100" s="32"/>
      <c r="H100" s="32"/>
      <c r="I100" s="32"/>
      <c r="J100" s="32"/>
      <c r="K100" s="32"/>
      <c r="L100" s="32"/>
      <c r="M100" s="32"/>
      <c r="N100" s="108"/>
    </row>
    <row r="101" spans="1:15" ht="6" customHeight="1" x14ac:dyDescent="0.2">
      <c r="A101" s="60"/>
      <c r="B101" s="60"/>
      <c r="C101" s="60"/>
      <c r="D101" s="60"/>
      <c r="E101" s="60"/>
      <c r="F101" s="15"/>
      <c r="G101" s="16"/>
      <c r="H101" s="16"/>
      <c r="I101" s="16"/>
      <c r="J101" s="16"/>
      <c r="K101" s="16"/>
      <c r="L101" s="16"/>
      <c r="M101" s="16"/>
      <c r="N101" s="78"/>
    </row>
    <row r="102" spans="1:15" ht="26.25" x14ac:dyDescent="0.2">
      <c r="A102" s="109" t="s">
        <v>47</v>
      </c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</row>
    <row r="103" spans="1:15" ht="194.25" customHeight="1" x14ac:dyDescent="0.6">
      <c r="A103" s="110" t="s">
        <v>67</v>
      </c>
      <c r="B103" s="111"/>
      <c r="C103" s="111"/>
      <c r="D103" s="111"/>
      <c r="E103" s="111"/>
      <c r="F103" s="111"/>
      <c r="G103" s="111" t="s">
        <v>82</v>
      </c>
      <c r="H103" s="112"/>
      <c r="I103" s="112"/>
      <c r="J103" s="112"/>
      <c r="K103" s="112"/>
      <c r="L103" s="112"/>
      <c r="M103" s="112"/>
      <c r="N103" s="112"/>
    </row>
    <row r="104" spans="1:15" ht="33.75" customHeight="1" x14ac:dyDescent="0.55000000000000004">
      <c r="A104" s="107"/>
      <c r="B104" s="107"/>
      <c r="C104" s="107"/>
      <c r="D104" s="107"/>
      <c r="E104" s="107"/>
      <c r="F104" s="107"/>
      <c r="G104" s="17"/>
      <c r="H104" s="25"/>
      <c r="I104" s="25"/>
      <c r="J104" s="25"/>
      <c r="K104" s="25"/>
      <c r="L104" s="25"/>
      <c r="M104" s="25"/>
      <c r="N104" s="25"/>
    </row>
    <row r="105" spans="1:15" ht="30.75" customHeight="1" x14ac:dyDescent="0.45">
      <c r="A105" s="5"/>
      <c r="B105" s="6"/>
      <c r="C105" s="6"/>
      <c r="D105" s="6"/>
      <c r="E105" s="26"/>
      <c r="F105" s="26" t="s">
        <v>5</v>
      </c>
      <c r="G105" s="7" t="s">
        <v>11</v>
      </c>
      <c r="H105" s="7"/>
      <c r="I105" s="7"/>
      <c r="J105" s="7"/>
      <c r="K105" s="7"/>
      <c r="L105" s="7"/>
      <c r="M105" s="7"/>
      <c r="N105" s="7"/>
      <c r="O105" s="7"/>
    </row>
    <row r="108" spans="1:15" x14ac:dyDescent="0.2">
      <c r="H108" s="24"/>
    </row>
    <row r="112" spans="1:15" x14ac:dyDescent="0.2">
      <c r="E112" s="24"/>
      <c r="F112" s="24"/>
      <c r="G112" s="24"/>
    </row>
    <row r="113" spans="5:7" x14ac:dyDescent="0.2">
      <c r="E113" s="24"/>
      <c r="F113" s="24"/>
      <c r="G113" s="24"/>
    </row>
    <row r="114" spans="5:7" x14ac:dyDescent="0.2">
      <c r="E114" s="24"/>
      <c r="F114" s="24"/>
      <c r="G114" s="24"/>
    </row>
    <row r="115" spans="5:7" x14ac:dyDescent="0.2">
      <c r="E115" s="24"/>
      <c r="F115" s="24"/>
      <c r="G115" s="24"/>
    </row>
  </sheetData>
  <mergeCells count="170">
    <mergeCell ref="A28:E32"/>
    <mergeCell ref="A34:A38"/>
    <mergeCell ref="I31:I32"/>
    <mergeCell ref="J31:J32"/>
    <mergeCell ref="M1:N1"/>
    <mergeCell ref="M2:N2"/>
    <mergeCell ref="M3:N3"/>
    <mergeCell ref="A4:N5"/>
    <mergeCell ref="A7:A10"/>
    <mergeCell ref="B7:B10"/>
    <mergeCell ref="C7:C10"/>
    <mergeCell ref="D7:D10"/>
    <mergeCell ref="E7:E10"/>
    <mergeCell ref="F7:F10"/>
    <mergeCell ref="N12:N17"/>
    <mergeCell ref="C14:C15"/>
    <mergeCell ref="G18:N18"/>
    <mergeCell ref="G7:M8"/>
    <mergeCell ref="N7:N10"/>
    <mergeCell ref="G9:G10"/>
    <mergeCell ref="H9:H10"/>
    <mergeCell ref="I9:I10"/>
    <mergeCell ref="J9:J10"/>
    <mergeCell ref="K9:K10"/>
    <mergeCell ref="L9:L10"/>
    <mergeCell ref="M9:M10"/>
    <mergeCell ref="A12:A17"/>
    <mergeCell ref="B12:B17"/>
    <mergeCell ref="E12:E17"/>
    <mergeCell ref="H23:H25"/>
    <mergeCell ref="I23:I25"/>
    <mergeCell ref="J23:J25"/>
    <mergeCell ref="K23:K25"/>
    <mergeCell ref="G20:G21"/>
    <mergeCell ref="H20:H21"/>
    <mergeCell ref="I20:I21"/>
    <mergeCell ref="J20:J21"/>
    <mergeCell ref="K20:K21"/>
    <mergeCell ref="A20:A26"/>
    <mergeCell ref="B20:B26"/>
    <mergeCell ref="E39:E44"/>
    <mergeCell ref="N39:N44"/>
    <mergeCell ref="C41:C42"/>
    <mergeCell ref="D41:D42"/>
    <mergeCell ref="H34:H35"/>
    <mergeCell ref="I34:I35"/>
    <mergeCell ref="J34:J35"/>
    <mergeCell ref="K34:K35"/>
    <mergeCell ref="L34:L35"/>
    <mergeCell ref="M34:M35"/>
    <mergeCell ref="K37:K38"/>
    <mergeCell ref="L37:L38"/>
    <mergeCell ref="M37:M38"/>
    <mergeCell ref="N34:N38"/>
    <mergeCell ref="C37:C38"/>
    <mergeCell ref="D37:D38"/>
    <mergeCell ref="F37:F38"/>
    <mergeCell ref="G37:G38"/>
    <mergeCell ref="H37:H38"/>
    <mergeCell ref="I37:I38"/>
    <mergeCell ref="J37:J38"/>
    <mergeCell ref="E34:E38"/>
    <mergeCell ref="C34:C35"/>
    <mergeCell ref="D34:D35"/>
    <mergeCell ref="K31:K32"/>
    <mergeCell ref="L31:L32"/>
    <mergeCell ref="M31:M32"/>
    <mergeCell ref="N31:N32"/>
    <mergeCell ref="B34:B38"/>
    <mergeCell ref="N23:N26"/>
    <mergeCell ref="M20:M21"/>
    <mergeCell ref="N20:N22"/>
    <mergeCell ref="C23:C25"/>
    <mergeCell ref="D23:D25"/>
    <mergeCell ref="F23:F25"/>
    <mergeCell ref="G23:G25"/>
    <mergeCell ref="F31:F32"/>
    <mergeCell ref="L20:L21"/>
    <mergeCell ref="C20:C22"/>
    <mergeCell ref="D20:D22"/>
    <mergeCell ref="E20:E26"/>
    <mergeCell ref="F20:F21"/>
    <mergeCell ref="L23:L25"/>
    <mergeCell ref="M23:M25"/>
    <mergeCell ref="G31:G32"/>
    <mergeCell ref="F34:F35"/>
    <mergeCell ref="G34:G35"/>
    <mergeCell ref="H31:H32"/>
    <mergeCell ref="H82:H83"/>
    <mergeCell ref="A59:E59"/>
    <mergeCell ref="A72:A77"/>
    <mergeCell ref="E72:E77"/>
    <mergeCell ref="N72:N74"/>
    <mergeCell ref="N75:N77"/>
    <mergeCell ref="A78:A79"/>
    <mergeCell ref="B78:B79"/>
    <mergeCell ref="E78:E79"/>
    <mergeCell ref="E64:E67"/>
    <mergeCell ref="B64:B68"/>
    <mergeCell ref="A104:F104"/>
    <mergeCell ref="E91:E92"/>
    <mergeCell ref="D91:D92"/>
    <mergeCell ref="C91:C92"/>
    <mergeCell ref="B91:B92"/>
    <mergeCell ref="A91:A92"/>
    <mergeCell ref="L91:L92"/>
    <mergeCell ref="M91:M92"/>
    <mergeCell ref="N91:N92"/>
    <mergeCell ref="A93:E97"/>
    <mergeCell ref="N93:N97"/>
    <mergeCell ref="A98:E99"/>
    <mergeCell ref="N98:N100"/>
    <mergeCell ref="A100:E100"/>
    <mergeCell ref="F91:F92"/>
    <mergeCell ref="G91:G92"/>
    <mergeCell ref="H91:H92"/>
    <mergeCell ref="A102:N102"/>
    <mergeCell ref="A103:F103"/>
    <mergeCell ref="G103:N103"/>
    <mergeCell ref="I91:I92"/>
    <mergeCell ref="J91:J92"/>
    <mergeCell ref="K91:K92"/>
    <mergeCell ref="A46:A48"/>
    <mergeCell ref="B46:B48"/>
    <mergeCell ref="E46:E48"/>
    <mergeCell ref="N46:N48"/>
    <mergeCell ref="A39:A44"/>
    <mergeCell ref="C39:C40"/>
    <mergeCell ref="A80:E80"/>
    <mergeCell ref="A64:A68"/>
    <mergeCell ref="J62:J63"/>
    <mergeCell ref="K62:K63"/>
    <mergeCell ref="L62:L63"/>
    <mergeCell ref="M62:M63"/>
    <mergeCell ref="N61:N63"/>
    <mergeCell ref="I62:I63"/>
    <mergeCell ref="B61:B63"/>
    <mergeCell ref="A60:A63"/>
    <mergeCell ref="C62:C63"/>
    <mergeCell ref="D62:D63"/>
    <mergeCell ref="E60:E63"/>
    <mergeCell ref="F62:F63"/>
    <mergeCell ref="G62:G63"/>
    <mergeCell ref="H62:H63"/>
    <mergeCell ref="A49:E51"/>
    <mergeCell ref="A52:E52"/>
    <mergeCell ref="E53:E54"/>
    <mergeCell ref="A86:A89"/>
    <mergeCell ref="B86:B89"/>
    <mergeCell ref="E86:E89"/>
    <mergeCell ref="N86:N89"/>
    <mergeCell ref="A90:E90"/>
    <mergeCell ref="I82:I83"/>
    <mergeCell ref="J82:J83"/>
    <mergeCell ref="K82:K83"/>
    <mergeCell ref="L82:L83"/>
    <mergeCell ref="M82:M83"/>
    <mergeCell ref="A85:E85"/>
    <mergeCell ref="A81:A83"/>
    <mergeCell ref="B81:B83"/>
    <mergeCell ref="E81:E83"/>
    <mergeCell ref="B56:B58"/>
    <mergeCell ref="A56:A58"/>
    <mergeCell ref="E56:E58"/>
    <mergeCell ref="N56:N58"/>
    <mergeCell ref="N81:N83"/>
    <mergeCell ref="C82:C83"/>
    <mergeCell ref="D82:D83"/>
    <mergeCell ref="F82:F83"/>
    <mergeCell ref="G82:G83"/>
  </mergeCells>
  <pageMargins left="0.70866141732283472" right="0.70866141732283472" top="0.74803149606299213" bottom="0.74803149606299213" header="0.31496062992125984" footer="0.31496062992125984"/>
  <pageSetup paperSize="9" scale="44" orientation="landscape" useFirstPageNumber="1" r:id="rId1"/>
  <headerFooter differentFirst="1">
    <oddHeader>&amp;C&amp;"Times New Roman,обычный"&amp;18&amp;P</oddHeader>
  </headerFooter>
  <rowBreaks count="5" manualBreakCount="5">
    <brk id="17" max="14" man="1"/>
    <brk id="69" max="14" man="1"/>
    <brk id="79" max="14" man="1"/>
    <brk id="86" max="14" man="1"/>
    <brk id="9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zagalny301_2</cp:lastModifiedBy>
  <cp:lastPrinted>2025-02-18T10:25:00Z</cp:lastPrinted>
  <dcterms:created xsi:type="dcterms:W3CDTF">2015-09-18T08:05:20Z</dcterms:created>
  <dcterms:modified xsi:type="dcterms:W3CDTF">2025-02-18T10:25:28Z</dcterms:modified>
</cp:coreProperties>
</file>