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Лист1!#REF!</definedName>
    <definedName name="_xlnm.Print_Area" localSheetId="0">Лист1!$A$1:$J$105</definedName>
  </definedNames>
  <calcPr calcId="144525" refMode="R1C1"/>
</workbook>
</file>

<file path=xl/calcChain.xml><?xml version="1.0" encoding="utf-8"?>
<calcChain xmlns="http://schemas.openxmlformats.org/spreadsheetml/2006/main">
  <c r="J32" i="1" l="1"/>
  <c r="J103" i="1" l="1"/>
  <c r="J30" i="1"/>
  <c r="J47" i="1" l="1"/>
  <c r="G89" i="1" l="1"/>
  <c r="J86" i="1"/>
  <c r="J90" i="1" s="1"/>
  <c r="H11" i="1" l="1"/>
  <c r="I11" i="1"/>
  <c r="J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28" i="1"/>
  <c r="H29" i="1"/>
  <c r="I29" i="1"/>
  <c r="J29" i="1"/>
  <c r="G30" i="1"/>
  <c r="G31" i="1"/>
  <c r="G32" i="1"/>
  <c r="H33" i="1"/>
  <c r="I33" i="1"/>
  <c r="J33" i="1"/>
  <c r="G34" i="1"/>
  <c r="G35" i="1"/>
  <c r="G36" i="1"/>
  <c r="G37" i="1"/>
  <c r="G38" i="1"/>
  <c r="J39" i="1"/>
  <c r="I40" i="1"/>
  <c r="G41" i="1"/>
  <c r="G42" i="1"/>
  <c r="G43" i="1"/>
  <c r="G44" i="1"/>
  <c r="G45" i="1"/>
  <c r="H46" i="1"/>
  <c r="H40" i="1" s="1"/>
  <c r="J46" i="1"/>
  <c r="G47" i="1"/>
  <c r="G48" i="1"/>
  <c r="G49" i="1"/>
  <c r="I50" i="1"/>
  <c r="H53" i="1"/>
  <c r="J53" i="1"/>
  <c r="G54" i="1"/>
  <c r="G55" i="1"/>
  <c r="G56" i="1"/>
  <c r="G57" i="1"/>
  <c r="G58" i="1"/>
  <c r="G60" i="1"/>
  <c r="G61" i="1"/>
  <c r="G62" i="1"/>
  <c r="G63" i="1"/>
  <c r="I65" i="1"/>
  <c r="I53" i="1" s="1"/>
  <c r="I70" i="1" s="1"/>
  <c r="G66" i="1"/>
  <c r="H67" i="1"/>
  <c r="H70" i="1" s="1"/>
  <c r="I67" i="1"/>
  <c r="J67" i="1"/>
  <c r="G68" i="1"/>
  <c r="G69" i="1"/>
  <c r="H71" i="1"/>
  <c r="H77" i="1" s="1"/>
  <c r="I71" i="1"/>
  <c r="I77" i="1" s="1"/>
  <c r="J71" i="1"/>
  <c r="G72" i="1"/>
  <c r="G73" i="1"/>
  <c r="G75" i="1"/>
  <c r="G76" i="1"/>
  <c r="J77" i="1"/>
  <c r="H78" i="1"/>
  <c r="I78" i="1"/>
  <c r="I85" i="1" s="1"/>
  <c r="J78" i="1"/>
  <c r="J85" i="1" s="1"/>
  <c r="G79" i="1"/>
  <c r="G80" i="1"/>
  <c r="G81" i="1"/>
  <c r="G82" i="1"/>
  <c r="G83" i="1"/>
  <c r="H84" i="1"/>
  <c r="G84" i="1" s="1"/>
  <c r="H86" i="1"/>
  <c r="I86" i="1"/>
  <c r="G87" i="1"/>
  <c r="G88" i="1"/>
  <c r="H90" i="1"/>
  <c r="I90" i="1"/>
  <c r="G91" i="1"/>
  <c r="G97" i="1" s="1"/>
  <c r="H91" i="1"/>
  <c r="G92" i="1"/>
  <c r="G93" i="1"/>
  <c r="G94" i="1"/>
  <c r="G95" i="1"/>
  <c r="G96" i="1"/>
  <c r="H97" i="1"/>
  <c r="I97" i="1"/>
  <c r="J97" i="1"/>
  <c r="H99" i="1"/>
  <c r="I99" i="1"/>
  <c r="J99" i="1"/>
  <c r="H102" i="1"/>
  <c r="I102" i="1"/>
  <c r="J102" i="1"/>
  <c r="G103" i="1"/>
  <c r="J70" i="1" l="1"/>
  <c r="G86" i="1"/>
  <c r="G90" i="1" s="1"/>
  <c r="H85" i="1"/>
  <c r="G65" i="1"/>
  <c r="G53" i="1" s="1"/>
  <c r="J40" i="1"/>
  <c r="J50" i="1" s="1"/>
  <c r="I39" i="1"/>
  <c r="G99" i="1"/>
  <c r="G71" i="1"/>
  <c r="G77" i="1" s="1"/>
  <c r="G67" i="1"/>
  <c r="G29" i="1"/>
  <c r="H39" i="1"/>
  <c r="G102" i="1"/>
  <c r="G33" i="1"/>
  <c r="G11" i="1"/>
  <c r="G78" i="1"/>
  <c r="G85" i="1" s="1"/>
  <c r="I98" i="1"/>
  <c r="I100" i="1"/>
  <c r="H50" i="1"/>
  <c r="G46" i="1"/>
  <c r="G40" i="1" l="1"/>
  <c r="G50" i="1" s="1"/>
  <c r="G70" i="1"/>
  <c r="J100" i="1"/>
  <c r="J98" i="1"/>
  <c r="G39" i="1"/>
  <c r="H98" i="1"/>
  <c r="H100" i="1"/>
  <c r="G98" i="1" l="1"/>
  <c r="G100" i="1"/>
</calcChain>
</file>

<file path=xl/sharedStrings.xml><?xml version="1.0" encoding="utf-8"?>
<sst xmlns="http://schemas.openxmlformats.org/spreadsheetml/2006/main" count="198" uniqueCount="143">
  <si>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</si>
  <si>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</si>
  <si>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</si>
  <si>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підземного пішохідного переходу на вул. Лермонтова в м. Кривому Розі Дніпропетровської області</t>
  </si>
  <si>
    <t>Знесення будівель і споруд (розбирання залишків зруйнованих будівель)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</si>
  <si>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</si>
  <si>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 xml:space="preserve">Реконструкція приміщень під амбулаторію "Центру первинної медико-санітарної допомоги №6" по вул. Миколаївське шосе, 21, приміщення 17 в м. Кривий Ріг Дніпропетровської області, 50067                                                                                                                                                             </t>
  </si>
  <si>
    <t xml:space="preserve"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                              </t>
  </si>
  <si>
    <t xml:space="preserve">ПЕРЕЛІК </t>
  </si>
  <si>
    <t>Інша економічна діяльність</t>
  </si>
  <si>
    <t>Усього</t>
  </si>
  <si>
    <t>1</t>
  </si>
  <si>
    <t>Отримання сертифікатів (при введені об'єкта в експлуатацію, енергоефективності тощо)</t>
  </si>
  <si>
    <t>Проведення заходів з оплати поштових послуг</t>
  </si>
  <si>
    <t>Оплата авансових внесків для проведення виконавчого провадження</t>
  </si>
  <si>
    <t>Об'єкти комунального будівництва</t>
  </si>
  <si>
    <t>Назва напряму діяльності (пріоритетні завдання)</t>
  </si>
  <si>
    <t>Строк, роки</t>
  </si>
  <si>
    <t>Виконавці</t>
  </si>
  <si>
    <t>2019-2021</t>
  </si>
  <si>
    <t>Управління капітального будівництва виконкому Криворізької міської ради</t>
  </si>
  <si>
    <t>Міський бюджет</t>
  </si>
  <si>
    <t>Нове будівництво, реконструкція та капітальний ремонт адміністративних будівель</t>
  </si>
  <si>
    <t>7</t>
  </si>
  <si>
    <t>у тому числі:</t>
  </si>
  <si>
    <t>на 2021 рік</t>
  </si>
  <si>
    <t>Перелік заходів Програми</t>
  </si>
  <si>
    <t>1.1. Нове будівництво, реконструкція та капітальний ремонт об’єктів житлово-комунального призначення</t>
  </si>
  <si>
    <t>1.3. Нове будівництво, реконструкція та капітальний ремонт об’єктів благоустрою</t>
  </si>
  <si>
    <t>1.2. Нове будівництво, реконструкція та капітальний ремонт об’єктів інженерно-транспортної інфраструктури</t>
  </si>
  <si>
    <t>Об'єкти будівництва освітніх установ і закладів</t>
  </si>
  <si>
    <t>Об'єкти будівництва медичних установ і закладів</t>
  </si>
  <si>
    <t>Об'єкти будівництва установ і закладів культури</t>
  </si>
  <si>
    <t>Інші заходи, пов'язані із супроводом реалізації інвестиційних проектів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</si>
  <si>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</si>
  <si>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 xml:space="preserve">Оплата судового збору </t>
  </si>
  <si>
    <t xml:space="preserve">Реконструкція приміщень під амбулаторію  "Центру первинної медико-санітарної допомоги №2" по  вул. Ватутіна, 43/5, приміщення 129 в м.Кривий Ріг Дніпропетровської області                                                               </t>
  </si>
  <si>
    <t>3.2. Капітальний ремонт лікувальних закладів</t>
  </si>
  <si>
    <t>3.1. Нове будівництво та реконструкція лікувальних закладів</t>
  </si>
  <si>
    <t>Разом за Програмою, з них</t>
  </si>
  <si>
    <t>Джерела фінансування</t>
  </si>
  <si>
    <t>2.1. Нове будівництво та реконструкція дошкільних, позашкільних і загальноосвітніх навчальних закладів</t>
  </si>
  <si>
    <t>міський бюджет,</t>
  </si>
  <si>
    <t>державний бюджет</t>
  </si>
  <si>
    <t>5.2. Капітальний ремонт спортивних споруд та будівель</t>
  </si>
  <si>
    <t xml:space="preserve">у тому числі: </t>
  </si>
  <si>
    <t>Будівництво мереж зовнішнього освітлення</t>
  </si>
  <si>
    <t>Нове будівництво кладовища "Всебратське-3" в     м. Кривому Розі Дніпропетровської області</t>
  </si>
  <si>
    <t>Назва об'єкта</t>
  </si>
  <si>
    <t>№</t>
  </si>
  <si>
    <t>+2394,749</t>
  </si>
  <si>
    <t>+500,000</t>
  </si>
  <si>
    <t>0,000</t>
  </si>
  <si>
    <t>+2000,000</t>
  </si>
  <si>
    <t>+7500,000</t>
  </si>
  <si>
    <t>-300,000</t>
  </si>
  <si>
    <t>+14766,921</t>
  </si>
  <si>
    <t>-2694,101</t>
  </si>
  <si>
    <t>+1392,451</t>
  </si>
  <si>
    <t>+2748,317</t>
  </si>
  <si>
    <t>Капітальний ремонт лікувальних закладів (інфекційна лікарня)</t>
  </si>
  <si>
    <t>+48239,650</t>
  </si>
  <si>
    <t>-200,000</t>
  </si>
  <si>
    <t>-49000,000</t>
  </si>
  <si>
    <t>+800,000</t>
  </si>
  <si>
    <t>+20593,771</t>
  </si>
  <si>
    <t>+7554,216</t>
  </si>
  <si>
    <t xml:space="preserve">Нове будівництво системи водовідведення від Криворізької загальноосвітньої школи
 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</si>
  <si>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Капітальний ремонт системи водовідведення від Криворізької загальноосвітньої школи 
І-ІІ ступенів №101 літ. «А”-1, А’-1» Криворізької міської ради Дніпропетровської області, за адресою: вул. Абрикосова, 1а, 
м. Кривий Ріг, Дніпропетровська обл.
</t>
  </si>
  <si>
    <t xml:space="preserve">Реконструкція приміщень під амбулаторію №3 комунального некомерційного підприємства "Центр первинної медико-санітарної допомоги №7" Криворізької міської ради за адресою: вул.Дружби, 2 в     м. Кривому Розі Дніпропетровської області </t>
  </si>
  <si>
    <t>Реконструкція адміністративної будівлі другого корпусу за адресою: 
пл.Молодіжна, 1, м. Кривий Ріг, Дніпропетровська область</t>
  </si>
  <si>
    <t>Загальний обсяг фінансування, тис. грн</t>
  </si>
  <si>
    <t>заходів і завдань Програми на 2019 – 2021 роки</t>
  </si>
  <si>
    <t>№ п/п</t>
  </si>
  <si>
    <t>Нове будівництво комплексу з перероблення, знешкодження та складування твердих побутових відходів у Металургійному р-ні м.Кривого Рогу Дніпропетровської області</t>
  </si>
  <si>
    <t>4.2. Капітальний ремонт закладів культури</t>
  </si>
  <si>
    <t>Реконструкція мереж теплопостачання, розташованих у Металургійному районі міста Кривого Рогу Дніпропетровської області</t>
  </si>
  <si>
    <t>Реконструкція мереж теплопостачання, розташованих у Саксаганському районі міста Кривого Рогу Дніпропетровської області</t>
  </si>
  <si>
    <t>Реконструкція мереж теплопостачання, розташованих у Довгинцівському районі міста Кривого Рогу Дніпропетровської області</t>
  </si>
  <si>
    <t>Нове будівництво мереж теплопостачання, розташованих у Саксаганському районі міста Кривого Рогу Дніпропетровської області</t>
  </si>
  <si>
    <t xml:space="preserve">Нове будівництво модульної котельні на території комплексу будівель та споруд за адресою: вул. Юрія Камінського, 5, 
м. Кривий Ріг, Дніпропетровська обл. </t>
  </si>
  <si>
    <t>до рішення міської ради</t>
  </si>
  <si>
    <t>за рахунок кредиту для фінансування субпроекту «Модернізація системи теплопостачання міста Кривого Рогу (І етап)» відповідно до Угоди про передачу коштів позики з Міністерством фінансів України</t>
  </si>
  <si>
    <t>4.1 Нове будівництво, реконструкція та капітальний ремонт закладів культури</t>
  </si>
  <si>
    <t>Загальний обсяг фінансування заходу з них:</t>
  </si>
  <si>
    <t>Загальний обсяг фінансування заходу, з них: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</si>
  <si>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
вул. Макаренка, 2Б, м.Кривий Ріг, Дніпропетровська область</t>
  </si>
  <si>
    <t>Реконструкція спортивної споруди зі штучним льодом "Льодова арена"  у м.Кривий Ріг  Дніпропетровської області</t>
  </si>
  <si>
    <t>Інші заходи, пов'язані із супроводом реалізації інвестиційних проєктів</t>
  </si>
  <si>
    <t>Нове будівництво універсального спортивного комплексу, розташованого в парку культури і відпочинку імені Богдана Хмельницького в Металургійному районі міста Кривого Рогу Дніпропетровської області, 50006</t>
  </si>
  <si>
    <t>2.2. Капітальний ремонт дошкільних, позашкільних і загальноосвітніх навчальних закладів, інші витрати</t>
  </si>
  <si>
    <t>Реконструкція будівлі на вул. Красноярській, 9 під розміщення дошкільного навчального закладу в м.Кривий Ріг Дніпропетровської області</t>
  </si>
  <si>
    <t>Загальний обсяг фінансування заходу з них за виконавцем:</t>
  </si>
  <si>
    <t>управління капітального будівництва виконкому Криворізької міської ради,</t>
  </si>
  <si>
    <t>департамент овіти і науки виконкому Криворізької міської ради</t>
  </si>
  <si>
    <t xml:space="preserve">Нове будівництво системи водовідведення від Криворізької загальноосвітньої школи І-ІІ ступенів №101 літ. «А”-1, А’-1» Криворізької міської ради Дніпропетровської області, за адресою: вул. Абрикосова, 1а, м. Кривий Ріг, Дніпропетровська обл.
</t>
  </si>
  <si>
    <t>Об'єкти будівництва адміністративних будівель</t>
  </si>
  <si>
    <t>Загальний обсяг фінансування, з них:</t>
  </si>
  <si>
    <t>за рахунок державного бюджету</t>
  </si>
  <si>
    <t>за рахунок міського бюджету</t>
  </si>
  <si>
    <t>фактичні видатки за 2019 рік</t>
  </si>
  <si>
    <t>удалить?</t>
  </si>
  <si>
    <t>удалить 127,6</t>
  </si>
  <si>
    <t>передбачено на 2021 рік</t>
  </si>
  <si>
    <t xml:space="preserve">        </t>
  </si>
  <si>
    <t>за рахунок кредиту для фінансування субпроекту «Модернізація системи теплопостачання міста Кривого Рогу                    
(І етап)» відповідно до Угоди про передачу коштів позики з Міністерством фінансів України</t>
  </si>
  <si>
    <t>міста Кривого Рогу (І етап)» відповідно до Угоди про передачу коштів позики з Міністерством фінансів України</t>
  </si>
  <si>
    <t xml:space="preserve">за рахунок кредиту для фінансування субпроекту «Модернізація системи теплопостачання </t>
  </si>
  <si>
    <t>Нове будівництво котельні №3, розташованої на проспекті Металургів, 2 в Металургійному районі міста Кривого Рогу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</si>
  <si>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
м. Кривому Розі Дніпропетровської області</t>
  </si>
  <si>
    <t>Нове будівництво дороги від  вул. Гетьманської до вул. Електроніки в Саксаганському та Центрально-Міському районах м. Кривого Рогу Дніпропетровської області, 50000</t>
  </si>
  <si>
    <t>Реконструкція систем теплозабезпечення з установленням індивідуальних теплових пунктів для будівель і споруд бюджетної та житлової сфери м.Кривого Рогу Дніпро-петровської обл.</t>
  </si>
  <si>
    <t xml:space="preserve"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вул.Шкіль-на,27ж      </t>
  </si>
  <si>
    <t>Нове будівництво будівлі комунального закладу позашкільної освіти на базі незавершеної будівництвом нежитлової будівлі за адресою: вул.Саласюка, 66а, м.Кривий Ріг, Дніпро-петровська область</t>
  </si>
  <si>
    <t>Нове будівництво будівлі дошкільного під-розділу в комплексі будівель та споруд Криворізького навчально-виховного комплексу «Загальноосвітня школа І-ІІ ступенів – дошкільний навчальний заклад» №38 Криворізь-
кої міської ради Дніпропетровської області, за адресою: вул. Кибальчича, 19, Тернівський район, м. Кривий Ріг, Дніпропетровська обл., Україна</t>
  </si>
  <si>
    <t>Реконструкція приміщень під амбулаторію №2 «Центру первинної медико-санітарної допомоги №4» Криворізької міської ради з цілодобовим відділенням невідкладної допомоги за адресою: мкр-н Сонячний, 25а</t>
  </si>
  <si>
    <t>Реконструкція приміщень під амбулаторію «Центру первинної медико-санітарної допо-моги №2» по вул.Ватутіна, 61 в м.Кривий Ріг Дніпропетровської області</t>
  </si>
  <si>
    <t xml:space="preserve">Реконструкція приміщень під амбулаторію  «Центру первинної медико-санітарної допо-моги №2» по  вул. Ватутіна, 43/5, приміщення 129 в м.Кривий Ріг Дніпро-петровської області                                                               </t>
  </si>
  <si>
    <t xml:space="preserve">Реконструкція приміщень під амбулаторію «Центру первинної медико-санітарної допо-моги №6» по вул. Миколаївське шосе, 21, приміщення 17 в м. Кривий Ріг Дніпро-петровської області, 50067                                                                                                                                                             </t>
  </si>
  <si>
    <t>Реконструкція нежитлового приміщення №69, вбудованого в перший поверх житлового бу-динку №24 на вул.Івана Сірка в м.Кривому Розі Дніпропетровської області під амбулаторію</t>
  </si>
  <si>
    <t xml:space="preserve">Реконструкція приміщень під амбулаторію  «Центру первинної медико-санітарної допомо-ги №5» по вул.Рокоссовського, 9, приміщення 26  в м.Кривий Ріг Дніпропетровської області                                                             </t>
  </si>
  <si>
    <t>Реконструкція будівлі педіатричного відділен-ня стаціонар у комплексі будівель та споруд, розташованому за адресою: вул. Вернад-ського, 141В, м. Кривий Ріг Дніпропетровської обл., під амбулаторію Комунального неко-мерційного підприємства «Центр первин-ної медико-санітарної допомоги №5» Криворізької міської ради</t>
  </si>
  <si>
    <t xml:space="preserve">Реконструкція приміщень під амбулаторію №3 комунального некомерційного підприємства «Центр первинної медико-санітарної допомоги №7» Криворізької міської ради за адресою: 
вул. Дружби, 2  в м. Кривому Розі Дніпро-петровської області </t>
  </si>
  <si>
    <t>Реконструкція нежитлових приміщень, вбудованих в нежитлову будівлю літ. «А-», під амбулаторію №6 комунального некомерційного підприємства «Центр первинної медикосані-тарної допомоги №3» Криворізької міської ради за адресою: вул. Січеславська, 41Б, 
м. Кривий Ріг, Дніпропетровська обл.</t>
  </si>
  <si>
    <t>Реконструкція будівлі, розташованої за адресою: вул.Житомирська, 2а в м.Кривому Розі Дніпропетровської області, під розміщення комунального підприємства «Криворізький міський театр ляльок»</t>
  </si>
  <si>
    <t>Мала сцена КП «Криворізький академічний міський театр драми та музичної комедії імені Тараса Шевченка», м. Кривий Ріг - реконстру-кція</t>
  </si>
  <si>
    <t>Субвенція з місцевого бюджету  обласному  бюджету на виконання інвестиційних проектів за об'єктом «Реконструкція будівлі комуналь-ного підприємства «Криворізький міський театр драми та музичної комедії імені Тараса Шевченка», м.Кривий Ріг</t>
  </si>
  <si>
    <t>Нове будівництво комплексу будівель та споруд Комунального закладу культури «Міський історико-краєзнавчий музей» Криворізької міської ради на вул. Олександра Поля в м. Кривому Розі Дніпропетровської обл.</t>
  </si>
  <si>
    <t>Об'єкти будівництва споруд, установ і закладів фізичної культури та спорту</t>
  </si>
  <si>
    <t>5.1. Нове будівництво та реконструкція спортивних споруд і будівель</t>
  </si>
  <si>
    <t>Реконструкція запасного футбольного поля з улаштуванням трибун та благоустроєм території стадіону «Металург» ДЮСШ №1 по проспекту Металургів, 5 в м. Кривий Ріг</t>
  </si>
  <si>
    <t>Реконструкція стадіону на території комунального позашкільного навчального закладу «Дитячо-юнацька спортивна школа №10» за адресою: вул. Бикова, 4, м. Кривий Ріг, Дніпропетровська область</t>
  </si>
  <si>
    <t>Реконструкція адміністративної будівлі другого корпусу за адресою: пл.Молодіжна, 1, м. Кривий Ріг, Дніпропетровська область</t>
  </si>
  <si>
    <t>Реконструкція комплексу будівель, розташованих за адресою: Дніпропетровська обл., м. Кривий Ріг, пр-т Металургів, буд. 2, під центр розвитку креативної економіки з освітніми, науково-дослідними, адміністратив-ними приміщеннями та закладом громадського харчування</t>
  </si>
  <si>
    <t>Реконструкція котельні «Гігант», розташованої на території промислового майданчика шахти «Гігант» на вулиці Дарві-на, 2д у Саксаганському районі міста Кривого Рогу Дніпропетровської області</t>
  </si>
  <si>
    <t>Реконструкція котельні «Механобрчормет», розташованої на вулиці Телевізійній, 3Н у Довгинцівському районі міста Кривого Рогу Дніпропетровської області</t>
  </si>
  <si>
    <r>
      <t xml:space="preserve">       </t>
    </r>
    <r>
      <rPr>
        <b/>
        <i/>
        <sz val="16"/>
        <color theme="1"/>
        <rFont val="Times New Roman"/>
        <family val="1"/>
        <charset val="204"/>
      </rPr>
      <t xml:space="preserve">     Керуюча справами виконкому                                                   Тетяна Мала
                                                       </t>
    </r>
  </si>
  <si>
    <t>фактичні видатки за 2020 рік</t>
  </si>
  <si>
    <t>Нове будівництво адміністративної будівлі з освітніми та науково-дослідними приміщення-ми в складі Центру креативної економіки м.Кривого Рогу за адресою: пр-т Металургів, буд. 2, м. Кривий Ріг, Дніпропетровська обл.</t>
  </si>
  <si>
    <t>грант від ЄІБ для реалізації інвестиційних проектів</t>
  </si>
  <si>
    <t>Грант від ЄІБ для реалізації інвестиційних проектів</t>
  </si>
  <si>
    <t xml:space="preserve">   31.03.2021 №371</t>
  </si>
  <si>
    <t xml:space="preserve">    Додаток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</si>
</sst>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1"/>
      <color theme="1"/>
      <name val="Calibri"/>
      <family val="2"/>
      <scheme val="minor"/>
    </font>
    <font>
      <i/>
      <sz val="1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b/>
      <i/>
      <sz val="15"/>
      <color theme="1"/>
      <name val="Calibri"/>
      <family val="2"/>
      <scheme val="minor"/>
    </font>
    <font>
      <i/>
      <sz val="12"/>
      <name val="Times New Roman"/>
      <family val="1"/>
      <charset val="204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0" fillId="0" borderId="0" xfId="0" applyBorder="1"/>
    <xf numFmtId="0" fontId="2" fillId="0" borderId="0" xfId="0" applyFont="1" applyBorder="1"/>
    <xf numFmtId="164" fontId="0" fillId="0" borderId="0" xfId="0" applyNumberFormat="1"/>
    <xf numFmtId="0" fontId="0" fillId="0" borderId="0" xfId="0" applyFill="1"/>
    <xf numFmtId="0" fontId="4" fillId="0" borderId="0" xfId="0" applyFont="1" applyFill="1" applyAlignment="1">
      <alignment horizontal="left"/>
    </xf>
    <xf numFmtId="0" fontId="14" fillId="2" borderId="11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164" fontId="5" fillId="2" borderId="6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/>
    </xf>
    <xf numFmtId="0" fontId="11" fillId="2" borderId="3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 wrapText="1"/>
    </xf>
    <xf numFmtId="164" fontId="6" fillId="2" borderId="6" xfId="0" applyNumberFormat="1" applyFont="1" applyFill="1" applyBorder="1" applyAlignment="1">
      <alignment horizontal="center" vertical="top" wrapText="1"/>
    </xf>
    <xf numFmtId="164" fontId="17" fillId="2" borderId="6" xfId="0" applyNumberFormat="1" applyFont="1" applyFill="1" applyBorder="1" applyAlignment="1">
      <alignment horizontal="center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5" fillId="2" borderId="10" xfId="0" applyNumberFormat="1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3" fillId="2" borderId="3" xfId="0" applyFont="1" applyFill="1" applyBorder="1" applyAlignment="1">
      <alignment vertical="top" wrapText="1"/>
    </xf>
    <xf numFmtId="0" fontId="11" fillId="2" borderId="4" xfId="0" applyFont="1" applyFill="1" applyBorder="1" applyAlignment="1">
      <alignment vertical="top" wrapText="1"/>
    </xf>
    <xf numFmtId="164" fontId="5" fillId="2" borderId="4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wrapText="1"/>
    </xf>
    <xf numFmtId="0" fontId="13" fillId="2" borderId="2" xfId="0" applyFont="1" applyFill="1" applyBorder="1" applyAlignment="1">
      <alignment vertical="top" wrapText="1"/>
    </xf>
    <xf numFmtId="164" fontId="6" fillId="2" borderId="13" xfId="0" applyNumberFormat="1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left" vertical="top" wrapText="1"/>
    </xf>
    <xf numFmtId="164" fontId="5" fillId="2" borderId="9" xfId="0" applyNumberFormat="1" applyFont="1" applyFill="1" applyBorder="1" applyAlignment="1">
      <alignment horizontal="center" vertical="top" wrapText="1"/>
    </xf>
    <xf numFmtId="164" fontId="5" fillId="2" borderId="3" xfId="0" applyNumberFormat="1" applyFont="1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/>
    </xf>
    <xf numFmtId="0" fontId="9" fillId="2" borderId="3" xfId="0" applyFont="1" applyFill="1" applyBorder="1" applyAlignment="1"/>
    <xf numFmtId="164" fontId="7" fillId="2" borderId="1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164" fontId="6" fillId="2" borderId="9" xfId="0" applyNumberFormat="1" applyFont="1" applyFill="1" applyBorder="1" applyAlignment="1">
      <alignment horizontal="center" vertical="top" wrapText="1"/>
    </xf>
    <xf numFmtId="164" fontId="6" fillId="2" borderId="3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164" fontId="6" fillId="2" borderId="4" xfId="0" applyNumberFormat="1" applyFont="1" applyFill="1" applyBorder="1" applyAlignment="1">
      <alignment horizontal="center" vertical="top" wrapText="1"/>
    </xf>
    <xf numFmtId="164" fontId="6" fillId="2" borderId="10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" xfId="0" applyFont="1" applyFill="1" applyBorder="1" applyAlignment="1">
      <alignment vertical="top" wrapText="1"/>
    </xf>
    <xf numFmtId="0" fontId="1" fillId="0" borderId="0" xfId="0" applyFont="1" applyFill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3" xfId="0" applyBorder="1"/>
    <xf numFmtId="49" fontId="11" fillId="2" borderId="4" xfId="0" applyNumberFormat="1" applyFont="1" applyFill="1" applyBorder="1" applyAlignment="1">
      <alignment vertical="top" wrapText="1"/>
    </xf>
    <xf numFmtId="0" fontId="14" fillId="2" borderId="15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164" fontId="17" fillId="2" borderId="13" xfId="0" applyNumberFormat="1" applyFont="1" applyFill="1" applyBorder="1" applyAlignment="1">
      <alignment horizontal="center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vertical="top" wrapText="1"/>
    </xf>
    <xf numFmtId="49" fontId="11" fillId="2" borderId="7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vertical="top" wrapText="1"/>
    </xf>
    <xf numFmtId="0" fontId="11" fillId="2" borderId="10" xfId="0" applyFont="1" applyFill="1" applyBorder="1" applyAlignment="1">
      <alignment vertical="top" wrapText="1"/>
    </xf>
    <xf numFmtId="0" fontId="14" fillId="2" borderId="14" xfId="0" applyFont="1" applyFill="1" applyBorder="1" applyAlignment="1">
      <alignment horizontal="left" vertical="top" wrapText="1"/>
    </xf>
    <xf numFmtId="0" fontId="18" fillId="2" borderId="8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wrapText="1"/>
    </xf>
    <xf numFmtId="0" fontId="14" fillId="2" borderId="8" xfId="0" applyFont="1" applyFill="1" applyBorder="1" applyAlignment="1">
      <alignment horizontal="left" vertical="top" wrapText="1"/>
    </xf>
    <xf numFmtId="0" fontId="0" fillId="0" borderId="0" xfId="0" applyFont="1"/>
    <xf numFmtId="0" fontId="0" fillId="0" borderId="4" xfId="0" applyBorder="1"/>
    <xf numFmtId="0" fontId="13" fillId="2" borderId="4" xfId="0" applyFont="1" applyFill="1" applyBorder="1" applyAlignment="1">
      <alignment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wrapText="1"/>
    </xf>
    <xf numFmtId="0" fontId="13" fillId="2" borderId="9" xfId="0" applyFont="1" applyFill="1" applyBorder="1" applyAlignment="1">
      <alignment vertical="top" wrapText="1"/>
    </xf>
    <xf numFmtId="0" fontId="13" fillId="2" borderId="10" xfId="0" applyFont="1" applyFill="1" applyBorder="1" applyAlignment="1">
      <alignment vertical="top" wrapText="1"/>
    </xf>
    <xf numFmtId="0" fontId="11" fillId="2" borderId="3" xfId="0" applyFont="1" applyFill="1" applyBorder="1" applyAlignment="1">
      <alignment horizontal="center" vertical="top" wrapText="1"/>
    </xf>
    <xf numFmtId="0" fontId="13" fillId="2" borderId="3" xfId="0" applyFont="1" applyFill="1" applyBorder="1" applyAlignment="1">
      <alignment horizontal="left" vertical="top" wrapText="1"/>
    </xf>
    <xf numFmtId="0" fontId="8" fillId="2" borderId="3" xfId="0" applyFont="1" applyFill="1" applyBorder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vertical="top" wrapText="1"/>
    </xf>
    <xf numFmtId="0" fontId="13" fillId="2" borderId="11" xfId="0" applyFont="1" applyFill="1" applyBorder="1" applyAlignment="1">
      <alignment wrapText="1"/>
    </xf>
    <xf numFmtId="0" fontId="8" fillId="2" borderId="11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5" xfId="0" applyFont="1" applyFill="1" applyBorder="1" applyAlignment="1">
      <alignment horizontal="left" vertical="top" wrapText="1"/>
    </xf>
    <xf numFmtId="164" fontId="5" fillId="3" borderId="1" xfId="0" applyNumberFormat="1" applyFont="1" applyFill="1" applyBorder="1" applyAlignment="1">
      <alignment horizontal="center" vertical="top" wrapText="1"/>
    </xf>
    <xf numFmtId="0" fontId="0" fillId="3" borderId="0" xfId="0" applyFill="1"/>
    <xf numFmtId="164" fontId="5" fillId="3" borderId="6" xfId="0" applyNumberFormat="1" applyFont="1" applyFill="1" applyBorder="1" applyAlignment="1">
      <alignment horizontal="center" vertical="top" wrapText="1"/>
    </xf>
    <xf numFmtId="0" fontId="13" fillId="2" borderId="11" xfId="0" applyFont="1" applyFill="1" applyBorder="1" applyAlignment="1">
      <alignment vertical="top" wrapText="1"/>
    </xf>
    <xf numFmtId="0" fontId="0" fillId="0" borderId="11" xfId="0" applyBorder="1"/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1" fillId="2" borderId="2" xfId="0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horizontal="center" vertical="top" wrapText="1"/>
    </xf>
    <xf numFmtId="0" fontId="13" fillId="2" borderId="13" xfId="0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vertical="top" wrapText="1"/>
    </xf>
    <xf numFmtId="49" fontId="11" fillId="2" borderId="12" xfId="0" applyNumberFormat="1" applyFont="1" applyFill="1" applyBorder="1" applyAlignment="1">
      <alignment vertical="top" wrapText="1"/>
    </xf>
    <xf numFmtId="0" fontId="11" fillId="2" borderId="9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vertical="top" wrapText="1"/>
    </xf>
    <xf numFmtId="0" fontId="13" fillId="3" borderId="3" xfId="0" applyFont="1" applyFill="1" applyBorder="1" applyAlignment="1">
      <alignment vertical="top" wrapText="1"/>
    </xf>
    <xf numFmtId="0" fontId="2" fillId="0" borderId="4" xfId="0" applyFont="1" applyFill="1" applyBorder="1"/>
    <xf numFmtId="0" fontId="9" fillId="2" borderId="3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top" wrapText="1"/>
    </xf>
    <xf numFmtId="0" fontId="18" fillId="2" borderId="1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vertical="top" wrapText="1"/>
    </xf>
    <xf numFmtId="0" fontId="14" fillId="2" borderId="12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vertical="top" wrapText="1"/>
    </xf>
    <xf numFmtId="0" fontId="15" fillId="2" borderId="6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5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vertical="top" wrapText="1"/>
    </xf>
    <xf numFmtId="0" fontId="13" fillId="2" borderId="9" xfId="0" applyFont="1" applyFill="1" applyBorder="1" applyAlignment="1">
      <alignment horizontal="left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64" fontId="5" fillId="2" borderId="12" xfId="0" applyNumberFormat="1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vertical="top" wrapText="1"/>
    </xf>
    <xf numFmtId="0" fontId="13" fillId="2" borderId="15" xfId="0" applyFont="1" applyFill="1" applyBorder="1" applyAlignment="1">
      <alignment vertical="top" wrapText="1"/>
    </xf>
    <xf numFmtId="0" fontId="13" fillId="2" borderId="14" xfId="0" applyFont="1" applyFill="1" applyBorder="1" applyAlignment="1">
      <alignment vertical="top" wrapText="1"/>
    </xf>
    <xf numFmtId="0" fontId="11" fillId="2" borderId="7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left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2" fillId="2" borderId="3" xfId="0" applyFont="1" applyFill="1" applyBorder="1" applyAlignment="1">
      <alignment vertical="top" wrapText="1"/>
    </xf>
    <xf numFmtId="0" fontId="12" fillId="2" borderId="15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vertical="top" wrapText="1"/>
    </xf>
    <xf numFmtId="0" fontId="13" fillId="2" borderId="12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8" fillId="2" borderId="14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center" vertical="top" wrapText="1"/>
    </xf>
    <xf numFmtId="0" fontId="0" fillId="0" borderId="4" xfId="0" applyBorder="1" applyAlignment="1"/>
    <xf numFmtId="0" fontId="0" fillId="0" borderId="12" xfId="0" applyBorder="1" applyAlignment="1"/>
    <xf numFmtId="0" fontId="13" fillId="2" borderId="2" xfId="0" applyFont="1" applyFill="1" applyBorder="1" applyAlignment="1">
      <alignment wrapText="1"/>
    </xf>
    <xf numFmtId="0" fontId="13" fillId="3" borderId="1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2" borderId="6" xfId="0" applyFont="1" applyFill="1" applyBorder="1" applyAlignment="1">
      <alignment vertical="top" wrapText="1"/>
    </xf>
    <xf numFmtId="49" fontId="11" fillId="2" borderId="3" xfId="0" applyNumberFormat="1" applyFont="1" applyFill="1" applyBorder="1" applyAlignment="1">
      <alignment vertical="top" wrapText="1"/>
    </xf>
    <xf numFmtId="49" fontId="11" fillId="2" borderId="1" xfId="0" applyNumberFormat="1" applyFont="1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11" fillId="2" borderId="1" xfId="0" applyFont="1" applyFill="1" applyBorder="1" applyAlignment="1">
      <alignment vertical="top" wrapText="1"/>
    </xf>
    <xf numFmtId="0" fontId="23" fillId="0" borderId="0" xfId="0" applyFont="1" applyFill="1" applyAlignment="1">
      <alignment horizontal="left"/>
    </xf>
    <xf numFmtId="0" fontId="24" fillId="0" borderId="0" xfId="0" applyFont="1"/>
    <xf numFmtId="0" fontId="25" fillId="2" borderId="0" xfId="0" applyFont="1" applyFill="1"/>
    <xf numFmtId="0" fontId="13" fillId="2" borderId="4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11" fillId="2" borderId="7" xfId="0" applyFont="1" applyFill="1" applyBorder="1" applyAlignment="1">
      <alignment horizontal="left" vertical="top" wrapText="1"/>
    </xf>
    <xf numFmtId="0" fontId="9" fillId="2" borderId="4" xfId="0" applyFont="1" applyFill="1" applyBorder="1" applyAlignment="1"/>
    <xf numFmtId="0" fontId="13" fillId="2" borderId="2" xfId="0" applyFont="1" applyFill="1" applyBorder="1" applyAlignment="1">
      <alignment horizontal="left" vertical="top" wrapText="1"/>
    </xf>
    <xf numFmtId="0" fontId="13" fillId="2" borderId="3" xfId="0" applyFont="1" applyFill="1" applyBorder="1" applyAlignment="1">
      <alignment horizontal="left" vertical="top" wrapText="1"/>
    </xf>
    <xf numFmtId="0" fontId="13" fillId="2" borderId="4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15" fillId="2" borderId="1" xfId="0" applyFont="1" applyFill="1" applyBorder="1" applyAlignment="1">
      <alignment horizontal="left" vertical="top" wrapText="1"/>
    </xf>
    <xf numFmtId="0" fontId="15" fillId="2" borderId="10" xfId="0" applyFont="1" applyFill="1" applyBorder="1" applyAlignment="1">
      <alignment horizontal="left" vertical="top" wrapText="1"/>
    </xf>
    <xf numFmtId="0" fontId="15" fillId="2" borderId="5" xfId="0" applyFont="1" applyFill="1" applyBorder="1" applyAlignment="1">
      <alignment horizontal="left" vertical="top" wrapText="1"/>
    </xf>
    <xf numFmtId="0" fontId="14" fillId="2" borderId="15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 wrapText="1"/>
    </xf>
    <xf numFmtId="0" fontId="14" fillId="2" borderId="14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left" vertical="top" wrapText="1"/>
    </xf>
    <xf numFmtId="0" fontId="15" fillId="2" borderId="9" xfId="0" applyFont="1" applyFill="1" applyBorder="1" applyAlignment="1">
      <alignment horizontal="left" vertical="top" wrapText="1"/>
    </xf>
    <xf numFmtId="0" fontId="14" fillId="2" borderId="8" xfId="0" applyFont="1" applyFill="1" applyBorder="1" applyAlignment="1">
      <alignment horizontal="left" vertical="top" wrapText="1"/>
    </xf>
    <xf numFmtId="0" fontId="16" fillId="2" borderId="8" xfId="0" applyFont="1" applyFill="1" applyBorder="1" applyAlignment="1">
      <alignment wrapText="1"/>
    </xf>
    <xf numFmtId="0" fontId="16" fillId="2" borderId="6" xfId="0" applyFont="1" applyFill="1" applyBorder="1" applyAlignment="1">
      <alignment wrapText="1"/>
    </xf>
    <xf numFmtId="0" fontId="11" fillId="2" borderId="2" xfId="0" applyFont="1" applyFill="1" applyBorder="1" applyAlignment="1">
      <alignment horizontal="left" vertical="top" wrapText="1"/>
    </xf>
    <xf numFmtId="0" fontId="11" fillId="2" borderId="3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10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2" borderId="8" xfId="0" applyFont="1" applyFill="1" applyBorder="1" applyAlignment="1">
      <alignment horizontal="left" vertical="top" wrapText="1"/>
    </xf>
    <xf numFmtId="0" fontId="0" fillId="2" borderId="8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15" fillId="2" borderId="8" xfId="0" applyFont="1" applyFill="1" applyBorder="1" applyAlignment="1">
      <alignment horizontal="left" vertical="top" wrapText="1"/>
    </xf>
    <xf numFmtId="0" fontId="8" fillId="2" borderId="14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15" fillId="2" borderId="14" xfId="0" applyFont="1" applyFill="1" applyBorder="1" applyAlignment="1">
      <alignment horizontal="left" vertical="top" wrapText="1"/>
    </xf>
    <xf numFmtId="0" fontId="15" fillId="2" borderId="6" xfId="0" applyFont="1" applyFill="1" applyBorder="1" applyAlignment="1">
      <alignment horizontal="left" vertical="top" wrapText="1"/>
    </xf>
    <xf numFmtId="0" fontId="23" fillId="2" borderId="0" xfId="0" applyFont="1" applyFill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wrapText="1"/>
    </xf>
    <xf numFmtId="0" fontId="23" fillId="2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/>
    <xf numFmtId="0" fontId="8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/>
    <xf numFmtId="0" fontId="11" fillId="2" borderId="7" xfId="0" applyFont="1" applyFill="1" applyBorder="1" applyAlignment="1">
      <alignment horizontal="left" vertical="top" wrapText="1"/>
    </xf>
    <xf numFmtId="0" fontId="13" fillId="2" borderId="7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left" vertical="top" wrapText="1"/>
    </xf>
    <xf numFmtId="0" fontId="14" fillId="2" borderId="2" xfId="0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2" borderId="3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0" fontId="12" fillId="2" borderId="11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15" fillId="2" borderId="7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left" vertical="top" wrapText="1"/>
    </xf>
    <xf numFmtId="0" fontId="19" fillId="0" borderId="5" xfId="0" applyFont="1" applyBorder="1" applyAlignment="1">
      <alignment horizontal="center" vertical="top" wrapText="1"/>
    </xf>
    <xf numFmtId="0" fontId="19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5"/>
  <sheetViews>
    <sheetView tabSelected="1" view="pageBreakPreview" zoomScale="136" zoomScaleNormal="100" zoomScaleSheetLayoutView="136" workbookViewId="0">
      <selection activeCell="E3" sqref="E3"/>
    </sheetView>
  </sheetViews>
  <sheetFormatPr defaultRowHeight="15" x14ac:dyDescent="0.25"/>
  <cols>
    <col min="1" max="1" width="3.5703125" customWidth="1"/>
    <col min="2" max="2" width="15.7109375" customWidth="1"/>
    <col min="3" max="3" width="34" customWidth="1"/>
    <col min="4" max="4" width="7.42578125" customWidth="1"/>
    <col min="5" max="5" width="18.7109375" customWidth="1"/>
    <col min="6" max="6" width="15.85546875" customWidth="1"/>
    <col min="7" max="7" width="14.5703125" customWidth="1"/>
    <col min="8" max="9" width="12" customWidth="1"/>
    <col min="10" max="10" width="12.7109375" customWidth="1"/>
    <col min="11" max="11" width="12.42578125" bestFit="1" customWidth="1"/>
    <col min="12" max="12" width="11.28515625" bestFit="1" customWidth="1"/>
    <col min="13" max="13" width="14.28515625" bestFit="1" customWidth="1"/>
    <col min="14" max="14" width="14.140625" customWidth="1"/>
    <col min="15" max="15" width="12.42578125" customWidth="1"/>
    <col min="16" max="16" width="12.7109375" customWidth="1"/>
  </cols>
  <sheetData>
    <row r="1" spans="1:12" ht="15.75" customHeight="1" x14ac:dyDescent="0.25">
      <c r="A1" s="4"/>
      <c r="B1" s="4"/>
      <c r="C1" s="4"/>
      <c r="D1" s="4"/>
      <c r="E1" s="4"/>
      <c r="F1" s="4"/>
      <c r="G1" s="11"/>
      <c r="H1" s="5"/>
      <c r="I1" s="204" t="s">
        <v>142</v>
      </c>
      <c r="J1" s="204"/>
      <c r="K1" s="204"/>
      <c r="L1" s="204"/>
    </row>
    <row r="2" spans="1:12" ht="15.75" customHeight="1" x14ac:dyDescent="0.25">
      <c r="A2" s="4"/>
      <c r="B2" s="4"/>
      <c r="C2" s="4"/>
      <c r="D2" s="4"/>
      <c r="E2" s="4"/>
      <c r="F2" s="4"/>
      <c r="G2" s="32"/>
      <c r="H2" s="32"/>
      <c r="I2" s="209" t="s">
        <v>81</v>
      </c>
      <c r="J2" s="209"/>
      <c r="K2" s="167"/>
      <c r="L2" s="167"/>
    </row>
    <row r="3" spans="1:12" ht="15.75" customHeight="1" x14ac:dyDescent="0.25">
      <c r="A3" s="4"/>
      <c r="B3" s="4"/>
      <c r="C3" s="4"/>
      <c r="D3" s="4"/>
      <c r="E3" s="4"/>
      <c r="F3" s="4"/>
      <c r="G3" s="70"/>
      <c r="H3" s="5"/>
      <c r="I3" s="165" t="s">
        <v>141</v>
      </c>
      <c r="J3" s="165"/>
      <c r="K3" s="166"/>
      <c r="L3" s="166"/>
    </row>
    <row r="4" spans="1:12" ht="15" customHeight="1" x14ac:dyDescent="0.3">
      <c r="A4" s="207" t="s">
        <v>8</v>
      </c>
      <c r="B4" s="208"/>
      <c r="C4" s="208"/>
      <c r="D4" s="208"/>
      <c r="E4" s="208"/>
      <c r="F4" s="208"/>
      <c r="G4" s="208"/>
      <c r="H4" s="208"/>
      <c r="I4" s="208"/>
      <c r="J4" s="208"/>
    </row>
    <row r="5" spans="1:12" ht="20.25" customHeight="1" x14ac:dyDescent="0.25">
      <c r="A5" s="210" t="s">
        <v>72</v>
      </c>
      <c r="B5" s="211"/>
      <c r="C5" s="211"/>
      <c r="D5" s="211"/>
      <c r="E5" s="211"/>
      <c r="F5" s="211"/>
      <c r="G5" s="211"/>
      <c r="H5" s="211"/>
      <c r="I5" s="211"/>
      <c r="J5" s="211"/>
    </row>
    <row r="6" spans="1:12" ht="10.5" customHeight="1" x14ac:dyDescent="0.25">
      <c r="A6" s="26"/>
      <c r="B6" s="27"/>
      <c r="C6" s="27"/>
      <c r="D6" s="27"/>
      <c r="E6" s="27"/>
      <c r="F6" s="27"/>
      <c r="G6" s="27"/>
      <c r="H6" s="27"/>
      <c r="I6" s="27"/>
      <c r="J6" s="27"/>
    </row>
    <row r="7" spans="1:12" ht="12" customHeight="1" x14ac:dyDescent="0.25">
      <c r="A7" s="26"/>
      <c r="B7" s="51"/>
      <c r="C7" s="51"/>
      <c r="D7" s="51"/>
      <c r="E7" s="51"/>
      <c r="F7" s="51"/>
      <c r="G7" s="51"/>
      <c r="H7" s="51"/>
      <c r="I7" s="51"/>
      <c r="J7" s="51"/>
    </row>
    <row r="8" spans="1:12" x14ac:dyDescent="0.25">
      <c r="A8" s="205" t="s">
        <v>73</v>
      </c>
      <c r="B8" s="205" t="s">
        <v>16</v>
      </c>
      <c r="C8" s="205" t="s">
        <v>26</v>
      </c>
      <c r="D8" s="205" t="s">
        <v>17</v>
      </c>
      <c r="E8" s="205" t="s">
        <v>18</v>
      </c>
      <c r="F8" s="205" t="s">
        <v>40</v>
      </c>
      <c r="G8" s="205" t="s">
        <v>71</v>
      </c>
      <c r="H8" s="212" t="s">
        <v>24</v>
      </c>
      <c r="I8" s="213"/>
      <c r="J8" s="214"/>
      <c r="K8" s="1"/>
      <c r="L8" s="1"/>
    </row>
    <row r="9" spans="1:12" x14ac:dyDescent="0.25">
      <c r="A9" s="215"/>
      <c r="B9" s="215"/>
      <c r="C9" s="219"/>
      <c r="D9" s="218"/>
      <c r="E9" s="218"/>
      <c r="F9" s="218"/>
      <c r="G9" s="218"/>
      <c r="H9" s="205" t="s">
        <v>100</v>
      </c>
      <c r="I9" s="205" t="s">
        <v>137</v>
      </c>
      <c r="J9" s="205" t="s">
        <v>103</v>
      </c>
      <c r="K9" s="1"/>
      <c r="L9" s="1"/>
    </row>
    <row r="10" spans="1:12" ht="32.25" customHeight="1" x14ac:dyDescent="0.25">
      <c r="A10" s="216"/>
      <c r="B10" s="217"/>
      <c r="C10" s="217"/>
      <c r="D10" s="206"/>
      <c r="E10" s="206"/>
      <c r="F10" s="206"/>
      <c r="G10" s="216"/>
      <c r="H10" s="206"/>
      <c r="I10" s="206"/>
      <c r="J10" s="206" t="s">
        <v>25</v>
      </c>
      <c r="K10" s="1"/>
      <c r="L10" s="1"/>
    </row>
    <row r="11" spans="1:12" ht="45.75" hidden="1" customHeight="1" x14ac:dyDescent="0.25">
      <c r="A11" s="220" t="s">
        <v>11</v>
      </c>
      <c r="B11" s="191" t="s">
        <v>15</v>
      </c>
      <c r="C11" s="10" t="s">
        <v>27</v>
      </c>
      <c r="D11" s="221" t="s">
        <v>19</v>
      </c>
      <c r="E11" s="174" t="s">
        <v>20</v>
      </c>
      <c r="F11" s="101" t="s">
        <v>21</v>
      </c>
      <c r="G11" s="34">
        <f>H11+I11+J11</f>
        <v>66248.717680000002</v>
      </c>
      <c r="H11" s="34">
        <f>H12+H14+H17+H19+H21+H23+H25+H26+H28</f>
        <v>301.13008000000002</v>
      </c>
      <c r="I11" s="34">
        <f>I12+I14+I17+I19+I21+I23+I25+I26+I27+KI28</f>
        <v>195.98759999999999</v>
      </c>
      <c r="J11" s="34">
        <f>J12+J14+J17+J19+J21+J23+J25+J26+J27+KJ28</f>
        <v>65751.600000000006</v>
      </c>
    </row>
    <row r="12" spans="1:12" ht="38.25" hidden="1" customHeight="1" x14ac:dyDescent="0.25">
      <c r="A12" s="186"/>
      <c r="B12" s="192"/>
      <c r="C12" s="182" t="s">
        <v>134</v>
      </c>
      <c r="D12" s="222"/>
      <c r="E12" s="175"/>
      <c r="F12" s="101" t="s">
        <v>84</v>
      </c>
      <c r="G12" s="31">
        <f>H12+I12+J12</f>
        <v>24630.074999999997</v>
      </c>
      <c r="H12" s="31">
        <v>4.6349999999999998</v>
      </c>
      <c r="I12" s="31">
        <v>0</v>
      </c>
      <c r="J12" s="31">
        <v>24625.439999999999</v>
      </c>
    </row>
    <row r="13" spans="1:12" ht="160.5" hidden="1" customHeight="1" x14ac:dyDescent="0.25">
      <c r="A13" s="186"/>
      <c r="B13" s="192"/>
      <c r="C13" s="183"/>
      <c r="D13" s="222"/>
      <c r="E13" s="175"/>
      <c r="F13" s="133" t="s">
        <v>82</v>
      </c>
      <c r="G13" s="37">
        <f>H13+I13+J13</f>
        <v>20521.2</v>
      </c>
      <c r="H13" s="37">
        <v>0</v>
      </c>
      <c r="I13" s="37">
        <v>0</v>
      </c>
      <c r="J13" s="37">
        <v>20521.2</v>
      </c>
    </row>
    <row r="14" spans="1:12" ht="39" hidden="1" customHeight="1" x14ac:dyDescent="0.25">
      <c r="A14" s="186"/>
      <c r="B14" s="186"/>
      <c r="C14" s="223" t="s">
        <v>135</v>
      </c>
      <c r="D14" s="222"/>
      <c r="E14" s="222"/>
      <c r="F14" s="102" t="s">
        <v>85</v>
      </c>
      <c r="G14" s="134">
        <f t="shared" ref="G14:G34" si="0">H14+I14+J14</f>
        <v>17947.828750000001</v>
      </c>
      <c r="H14" s="134">
        <v>23.188749999999999</v>
      </c>
      <c r="I14" s="134">
        <v>0</v>
      </c>
      <c r="J14" s="31">
        <v>17924.64</v>
      </c>
    </row>
    <row r="15" spans="1:12" ht="74.25" hidden="1" customHeight="1" x14ac:dyDescent="0.25">
      <c r="A15" s="121"/>
      <c r="B15" s="121"/>
      <c r="C15" s="224"/>
      <c r="D15" s="117"/>
      <c r="E15" s="117"/>
      <c r="F15" s="103" t="s">
        <v>107</v>
      </c>
      <c r="G15" s="135">
        <f t="shared" si="0"/>
        <v>14937.2</v>
      </c>
      <c r="H15" s="135">
        <v>0</v>
      </c>
      <c r="I15" s="135">
        <v>0</v>
      </c>
      <c r="J15" s="30">
        <v>14937.2</v>
      </c>
    </row>
    <row r="16" spans="1:12" ht="81" hidden="1" customHeight="1" x14ac:dyDescent="0.25">
      <c r="A16" s="122"/>
      <c r="B16" s="106"/>
      <c r="C16" s="119"/>
      <c r="D16" s="102"/>
      <c r="E16" s="33"/>
      <c r="F16" s="133" t="s">
        <v>106</v>
      </c>
      <c r="G16" s="36"/>
      <c r="H16" s="37"/>
      <c r="I16" s="37"/>
      <c r="J16" s="37"/>
    </row>
    <row r="17" spans="1:11" ht="36" hidden="1" customHeight="1" x14ac:dyDescent="0.25">
      <c r="A17" s="83"/>
      <c r="B17" s="12"/>
      <c r="C17" s="223" t="s">
        <v>76</v>
      </c>
      <c r="D17" s="94"/>
      <c r="E17" s="28"/>
      <c r="F17" s="101" t="s">
        <v>85</v>
      </c>
      <c r="G17" s="31">
        <f t="shared" si="0"/>
        <v>4564.92</v>
      </c>
      <c r="H17" s="31">
        <v>0</v>
      </c>
      <c r="I17" s="31">
        <v>0</v>
      </c>
      <c r="J17" s="31">
        <v>4564.92</v>
      </c>
    </row>
    <row r="18" spans="1:11" ht="153" hidden="1" customHeight="1" x14ac:dyDescent="0.25">
      <c r="A18" s="83"/>
      <c r="B18" s="12"/>
      <c r="C18" s="225"/>
      <c r="D18" s="94"/>
      <c r="E18" s="28"/>
      <c r="F18" s="77" t="s">
        <v>82</v>
      </c>
      <c r="G18" s="37">
        <f t="shared" si="0"/>
        <v>3804.1</v>
      </c>
      <c r="H18" s="37">
        <v>0</v>
      </c>
      <c r="I18" s="37">
        <v>0</v>
      </c>
      <c r="J18" s="37">
        <v>3804.1</v>
      </c>
    </row>
    <row r="19" spans="1:11" ht="40.5" hidden="1" customHeight="1" x14ac:dyDescent="0.25">
      <c r="A19" s="83"/>
      <c r="B19" s="83"/>
      <c r="C19" s="223" t="s">
        <v>77</v>
      </c>
      <c r="D19" s="132"/>
      <c r="E19" s="94"/>
      <c r="F19" s="102" t="s">
        <v>85</v>
      </c>
      <c r="G19" s="134">
        <f t="shared" si="0"/>
        <v>7999.08</v>
      </c>
      <c r="H19" s="134">
        <v>0</v>
      </c>
      <c r="I19" s="134">
        <v>0</v>
      </c>
      <c r="J19" s="31">
        <v>7999.08</v>
      </c>
    </row>
    <row r="20" spans="1:11" ht="162.75" hidden="1" customHeight="1" x14ac:dyDescent="0.25">
      <c r="A20" s="61"/>
      <c r="B20" s="83"/>
      <c r="C20" s="224"/>
      <c r="D20" s="132"/>
      <c r="E20" s="94"/>
      <c r="F20" s="103" t="s">
        <v>82</v>
      </c>
      <c r="G20" s="135">
        <f t="shared" si="0"/>
        <v>6665.9</v>
      </c>
      <c r="H20" s="135">
        <v>0</v>
      </c>
      <c r="I20" s="135">
        <v>0</v>
      </c>
      <c r="J20" s="30">
        <v>6665.9</v>
      </c>
    </row>
    <row r="21" spans="1:11" ht="48" hidden="1" customHeight="1" x14ac:dyDescent="0.25">
      <c r="A21" s="104"/>
      <c r="B21" s="29"/>
      <c r="C21" s="124" t="s">
        <v>78</v>
      </c>
      <c r="D21" s="103"/>
      <c r="E21" s="19"/>
      <c r="F21" s="78" t="s">
        <v>85</v>
      </c>
      <c r="G21" s="30">
        <f t="shared" si="0"/>
        <v>1926.48</v>
      </c>
      <c r="H21" s="30">
        <v>0</v>
      </c>
      <c r="I21" s="30">
        <v>0</v>
      </c>
      <c r="J21" s="30">
        <v>1926.48</v>
      </c>
    </row>
    <row r="22" spans="1:11" ht="149.25" hidden="1" customHeight="1" x14ac:dyDescent="0.25">
      <c r="A22" s="62"/>
      <c r="B22" s="106"/>
      <c r="C22" s="136"/>
      <c r="D22" s="102"/>
      <c r="E22" s="33"/>
      <c r="F22" s="77" t="s">
        <v>82</v>
      </c>
      <c r="G22" s="37">
        <f t="shared" si="0"/>
        <v>1605.4</v>
      </c>
      <c r="H22" s="37">
        <v>0</v>
      </c>
      <c r="I22" s="37">
        <v>0</v>
      </c>
      <c r="J22" s="37">
        <v>1605.4</v>
      </c>
    </row>
    <row r="23" spans="1:11" ht="45" hidden="1" customHeight="1" x14ac:dyDescent="0.25">
      <c r="A23" s="61"/>
      <c r="B23" s="12"/>
      <c r="C23" s="182" t="s">
        <v>79</v>
      </c>
      <c r="D23" s="94"/>
      <c r="E23" s="28"/>
      <c r="F23" s="137" t="s">
        <v>85</v>
      </c>
      <c r="G23" s="134">
        <f t="shared" si="0"/>
        <v>8711.0400000000009</v>
      </c>
      <c r="H23" s="134">
        <v>0</v>
      </c>
      <c r="I23" s="134">
        <v>0</v>
      </c>
      <c r="J23" s="31">
        <v>8711.0400000000009</v>
      </c>
    </row>
    <row r="24" spans="1:11" ht="151.5" hidden="1" customHeight="1" x14ac:dyDescent="0.25">
      <c r="A24" s="61"/>
      <c r="B24" s="53"/>
      <c r="C24" s="184"/>
      <c r="D24" s="94"/>
      <c r="E24" s="28"/>
      <c r="F24" s="132" t="s">
        <v>82</v>
      </c>
      <c r="G24" s="135">
        <f t="shared" si="0"/>
        <v>7259.2</v>
      </c>
      <c r="H24" s="135">
        <v>0</v>
      </c>
      <c r="I24" s="135">
        <v>0</v>
      </c>
      <c r="J24" s="30">
        <v>7259.2</v>
      </c>
    </row>
    <row r="25" spans="1:11" ht="57" hidden="1" customHeight="1" x14ac:dyDescent="0.25">
      <c r="A25" s="61"/>
      <c r="B25" s="53"/>
      <c r="C25" s="124" t="s">
        <v>108</v>
      </c>
      <c r="D25" s="94"/>
      <c r="E25" s="94"/>
      <c r="F25" s="33" t="s">
        <v>21</v>
      </c>
      <c r="G25" s="18">
        <f t="shared" si="0"/>
        <v>44.132750000000001</v>
      </c>
      <c r="H25" s="30">
        <v>44.132750000000001</v>
      </c>
      <c r="I25" s="30">
        <v>0</v>
      </c>
      <c r="J25" s="30">
        <v>0</v>
      </c>
    </row>
    <row r="26" spans="1:11" ht="63.75" hidden="1" customHeight="1" x14ac:dyDescent="0.25">
      <c r="A26" s="61"/>
      <c r="B26" s="53"/>
      <c r="C26" s="111" t="s">
        <v>109</v>
      </c>
      <c r="D26" s="94"/>
      <c r="E26" s="94"/>
      <c r="F26" s="28"/>
      <c r="G26" s="18">
        <f>H26+I26+J26</f>
        <v>220.33698000000001</v>
      </c>
      <c r="H26" s="30">
        <v>220.33698000000001</v>
      </c>
      <c r="I26" s="30">
        <v>0</v>
      </c>
      <c r="J26" s="30">
        <v>0</v>
      </c>
    </row>
    <row r="27" spans="1:11" ht="66" hidden="1" customHeight="1" x14ac:dyDescent="0.25">
      <c r="A27" s="61"/>
      <c r="B27" s="53"/>
      <c r="C27" s="96" t="s">
        <v>74</v>
      </c>
      <c r="D27" s="94"/>
      <c r="E27" s="94"/>
      <c r="F27" s="28"/>
      <c r="G27" s="8">
        <f>H27+I27+J27</f>
        <v>195.98759999999999</v>
      </c>
      <c r="H27" s="9">
        <v>0</v>
      </c>
      <c r="I27" s="9">
        <v>195.98759999999999</v>
      </c>
      <c r="J27" s="9">
        <v>0</v>
      </c>
    </row>
    <row r="28" spans="1:11" ht="27" hidden="1" customHeight="1" x14ac:dyDescent="0.25">
      <c r="A28" s="104"/>
      <c r="B28" s="71"/>
      <c r="C28" s="114" t="s">
        <v>46</v>
      </c>
      <c r="D28" s="103"/>
      <c r="E28" s="103"/>
      <c r="F28" s="19"/>
      <c r="G28" s="8">
        <f>H28+I28+J28</f>
        <v>8.8366000000000007</v>
      </c>
      <c r="H28" s="9">
        <v>8.8366000000000007</v>
      </c>
      <c r="I28" s="9">
        <v>0</v>
      </c>
      <c r="J28" s="9">
        <v>0</v>
      </c>
    </row>
    <row r="29" spans="1:11" ht="51.75" customHeight="1" x14ac:dyDescent="0.25">
      <c r="A29" s="172">
        <v>1</v>
      </c>
      <c r="B29" s="115" t="s">
        <v>15</v>
      </c>
      <c r="C29" s="10" t="s">
        <v>29</v>
      </c>
      <c r="D29" s="102" t="s">
        <v>19</v>
      </c>
      <c r="E29" s="174" t="s">
        <v>20</v>
      </c>
      <c r="F29" s="174" t="s">
        <v>21</v>
      </c>
      <c r="G29" s="14">
        <f>G30+G31+G32</f>
        <v>56776.164239999998</v>
      </c>
      <c r="H29" s="17">
        <f>H30+H31+H32</f>
        <v>10125.72719</v>
      </c>
      <c r="I29" s="17">
        <f>I30+I31+I32</f>
        <v>19336.045050000001</v>
      </c>
      <c r="J29" s="17">
        <f>J30+J31+J32</f>
        <v>27314.392</v>
      </c>
      <c r="K29" s="3"/>
    </row>
    <row r="30" spans="1:11" ht="63.75" hidden="1" customHeight="1" x14ac:dyDescent="0.25">
      <c r="A30" s="61"/>
      <c r="B30" s="116"/>
      <c r="C30" s="96" t="s">
        <v>110</v>
      </c>
      <c r="D30" s="94"/>
      <c r="E30" s="175"/>
      <c r="F30" s="175"/>
      <c r="G30" s="15">
        <f>H30+I30+J30</f>
        <v>19399.537929999999</v>
      </c>
      <c r="H30" s="16">
        <v>1499.53793</v>
      </c>
      <c r="I30" s="16">
        <v>0</v>
      </c>
      <c r="J30" s="16">
        <f>22100-4200</f>
        <v>17900</v>
      </c>
    </row>
    <row r="31" spans="1:11" ht="42.75" hidden="1" customHeight="1" x14ac:dyDescent="0.25">
      <c r="A31" s="61"/>
      <c r="B31" s="116"/>
      <c r="C31" s="65" t="s">
        <v>1</v>
      </c>
      <c r="D31" s="175"/>
      <c r="E31" s="231"/>
      <c r="F31" s="28"/>
      <c r="G31" s="40">
        <f>H31+I31+J31</f>
        <v>12482.125410000001</v>
      </c>
      <c r="H31" s="82">
        <v>7756.6526999999996</v>
      </c>
      <c r="I31" s="82">
        <v>2225.47271</v>
      </c>
      <c r="J31" s="82">
        <v>2500</v>
      </c>
    </row>
    <row r="32" spans="1:11" ht="42" customHeight="1" x14ac:dyDescent="0.25">
      <c r="A32" s="61"/>
      <c r="B32" s="116"/>
      <c r="C32" s="55" t="s">
        <v>3</v>
      </c>
      <c r="D32" s="175"/>
      <c r="E32" s="231"/>
      <c r="F32" s="28"/>
      <c r="G32" s="57">
        <f>H32+I32+J32</f>
        <v>24894.500899999999</v>
      </c>
      <c r="H32" s="58">
        <v>869.53656000000001</v>
      </c>
      <c r="I32" s="58">
        <v>17110.572339999999</v>
      </c>
      <c r="J32" s="58">
        <f>7600-685.608</f>
        <v>6914.3919999999998</v>
      </c>
    </row>
    <row r="33" spans="1:15" ht="33.75" hidden="1" customHeight="1" x14ac:dyDescent="0.25">
      <c r="A33" s="95"/>
      <c r="B33" s="116"/>
      <c r="C33" s="10" t="s">
        <v>28</v>
      </c>
      <c r="D33" s="175"/>
      <c r="E33" s="231"/>
      <c r="F33" s="53"/>
      <c r="G33" s="14">
        <f>G34+G35+G36+G37+G38</f>
        <v>22904.144939999998</v>
      </c>
      <c r="H33" s="17">
        <f t="shared" ref="H33:J33" si="1">H34+H35+H36+H37+H38</f>
        <v>8628.6700999999994</v>
      </c>
      <c r="I33" s="17">
        <f t="shared" si="1"/>
        <v>4074.6748400000001</v>
      </c>
      <c r="J33" s="17">
        <f t="shared" si="1"/>
        <v>10200.799999999999</v>
      </c>
      <c r="K33" s="3"/>
    </row>
    <row r="34" spans="1:15" ht="20.25" hidden="1" customHeight="1" x14ac:dyDescent="0.25">
      <c r="A34" s="61"/>
      <c r="B34" s="116"/>
      <c r="C34" s="52" t="s">
        <v>0</v>
      </c>
      <c r="D34" s="175"/>
      <c r="E34" s="231"/>
      <c r="F34" s="28"/>
      <c r="G34" s="18">
        <f t="shared" si="0"/>
        <v>9922.8777799999989</v>
      </c>
      <c r="H34" s="30">
        <v>4601.1234299999996</v>
      </c>
      <c r="I34" s="30">
        <v>3821.7543500000002</v>
      </c>
      <c r="J34" s="30">
        <v>1500</v>
      </c>
    </row>
    <row r="35" spans="1:15" ht="39" hidden="1" customHeight="1" x14ac:dyDescent="0.25">
      <c r="A35" s="61"/>
      <c r="B35" s="116"/>
      <c r="C35" s="49" t="s">
        <v>2</v>
      </c>
      <c r="D35" s="28"/>
      <c r="E35" s="132"/>
      <c r="F35" s="28"/>
      <c r="G35" s="8">
        <f>H35+I35+J35</f>
        <v>208.23133999999999</v>
      </c>
      <c r="H35" s="9">
        <v>181.45876999999999</v>
      </c>
      <c r="I35" s="9">
        <v>26.772570000000002</v>
      </c>
      <c r="J35" s="9">
        <v>0</v>
      </c>
    </row>
    <row r="36" spans="1:15" ht="18" hidden="1" customHeight="1" x14ac:dyDescent="0.25">
      <c r="A36" s="61"/>
      <c r="B36" s="53"/>
      <c r="C36" s="49" t="s">
        <v>47</v>
      </c>
      <c r="D36" s="28"/>
      <c r="E36" s="132"/>
      <c r="F36" s="28"/>
      <c r="G36" s="8">
        <f>H36+I36+J36</f>
        <v>0</v>
      </c>
      <c r="H36" s="9">
        <v>0</v>
      </c>
      <c r="I36" s="9">
        <v>0</v>
      </c>
      <c r="J36" s="9">
        <v>0</v>
      </c>
    </row>
    <row r="37" spans="1:15" ht="31.5" hidden="1" customHeight="1" x14ac:dyDescent="0.25">
      <c r="A37" s="61"/>
      <c r="B37" s="53"/>
      <c r="C37" s="55" t="s">
        <v>4</v>
      </c>
      <c r="D37" s="28"/>
      <c r="E37" s="132"/>
      <c r="F37" s="28"/>
      <c r="G37" s="8">
        <f>H37+I37+J37</f>
        <v>6072.2358199999999</v>
      </c>
      <c r="H37" s="9">
        <v>3846.0879</v>
      </c>
      <c r="I37" s="9">
        <v>226.14792</v>
      </c>
      <c r="J37" s="9">
        <v>2000</v>
      </c>
    </row>
    <row r="38" spans="1:15" ht="62.25" hidden="1" customHeight="1" x14ac:dyDescent="0.25">
      <c r="A38" s="61"/>
      <c r="B38" s="71"/>
      <c r="C38" s="55" t="s">
        <v>111</v>
      </c>
      <c r="D38" s="19"/>
      <c r="E38" s="138"/>
      <c r="F38" s="50" t="s">
        <v>140</v>
      </c>
      <c r="G38" s="41">
        <f>H38+I38+J38</f>
        <v>6700.8</v>
      </c>
      <c r="H38" s="31">
        <v>0</v>
      </c>
      <c r="I38" s="31">
        <v>0</v>
      </c>
      <c r="J38" s="31">
        <v>6700.8</v>
      </c>
      <c r="L38" s="3"/>
    </row>
    <row r="39" spans="1:15" ht="16.5" customHeight="1" x14ac:dyDescent="0.25">
      <c r="A39" s="54"/>
      <c r="B39" s="179" t="s">
        <v>10</v>
      </c>
      <c r="C39" s="179"/>
      <c r="D39" s="19"/>
      <c r="E39" s="19"/>
      <c r="F39" s="19"/>
      <c r="G39" s="14">
        <f>G29+G11+G33</f>
        <v>145929.02685999998</v>
      </c>
      <c r="H39" s="17">
        <f>H29+H11+H33</f>
        <v>19055.52737</v>
      </c>
      <c r="I39" s="17">
        <f>I29+I11+I33</f>
        <v>23606.707490000001</v>
      </c>
      <c r="J39" s="17">
        <f>J29+J11+J33</f>
        <v>103266.792</v>
      </c>
    </row>
    <row r="40" spans="1:15" ht="57.75" hidden="1" customHeight="1" x14ac:dyDescent="0.25">
      <c r="A40" s="44">
        <v>2</v>
      </c>
      <c r="B40" s="45" t="s">
        <v>30</v>
      </c>
      <c r="C40" s="46" t="s">
        <v>41</v>
      </c>
      <c r="D40" s="33" t="s">
        <v>19</v>
      </c>
      <c r="E40" s="33" t="s">
        <v>20</v>
      </c>
      <c r="F40" s="101" t="s">
        <v>21</v>
      </c>
      <c r="G40" s="14">
        <f>H40+I40+J40</f>
        <v>49731.29264</v>
      </c>
      <c r="H40" s="47">
        <f>H41+H42+H43+H44+H45+H46+H48</f>
        <v>9535.0578299999979</v>
      </c>
      <c r="I40" s="47">
        <f>I41+I42+I43+I44+I45+I46</f>
        <v>3845.6898000000001</v>
      </c>
      <c r="J40" s="47">
        <f>J41+J42+J43+J44+J45+J46</f>
        <v>36350.545010000002</v>
      </c>
      <c r="K40" s="3"/>
    </row>
    <row r="41" spans="1:15" ht="76.5" hidden="1" customHeight="1" x14ac:dyDescent="0.25">
      <c r="A41" s="29"/>
      <c r="B41" s="97"/>
      <c r="C41" s="123" t="s">
        <v>112</v>
      </c>
      <c r="D41" s="19"/>
      <c r="E41" s="19"/>
      <c r="F41" s="19"/>
      <c r="G41" s="18">
        <f t="shared" ref="G41:G84" si="2">H41+I41+J41</f>
        <v>4226.20442</v>
      </c>
      <c r="H41" s="30">
        <v>4226.20442</v>
      </c>
      <c r="I41" s="30">
        <v>0</v>
      </c>
      <c r="J41" s="30">
        <v>0</v>
      </c>
      <c r="M41" s="3"/>
      <c r="N41" s="3"/>
      <c r="O41" s="3"/>
    </row>
    <row r="42" spans="1:15" ht="53.25" hidden="1" customHeight="1" x14ac:dyDescent="0.25">
      <c r="A42" s="122"/>
      <c r="B42" s="141"/>
      <c r="C42" s="65" t="s">
        <v>91</v>
      </c>
      <c r="D42" s="102"/>
      <c r="E42" s="102"/>
      <c r="F42" s="33"/>
      <c r="G42" s="18">
        <f t="shared" si="2"/>
        <v>6211.6457899999996</v>
      </c>
      <c r="H42" s="30">
        <v>4596.1773999999996</v>
      </c>
      <c r="I42" s="30">
        <v>1615.46839</v>
      </c>
      <c r="J42" s="30">
        <v>0</v>
      </c>
    </row>
    <row r="43" spans="1:15" ht="71.25" hidden="1" customHeight="1" x14ac:dyDescent="0.25">
      <c r="A43" s="113"/>
      <c r="B43" s="142"/>
      <c r="C43" s="65" t="s">
        <v>113</v>
      </c>
      <c r="D43" s="94"/>
      <c r="E43" s="94"/>
      <c r="F43" s="28"/>
      <c r="G43" s="18">
        <f t="shared" si="2"/>
        <v>247.91211000000001</v>
      </c>
      <c r="H43" s="30">
        <v>247.91211000000001</v>
      </c>
      <c r="I43" s="30">
        <v>0</v>
      </c>
      <c r="J43" s="30">
        <v>0</v>
      </c>
    </row>
    <row r="44" spans="1:15" ht="39.75" hidden="1" customHeight="1" x14ac:dyDescent="0.25">
      <c r="A44" s="83"/>
      <c r="B44" s="142"/>
      <c r="C44" s="140" t="s">
        <v>86</v>
      </c>
      <c r="D44" s="94"/>
      <c r="E44" s="94"/>
      <c r="F44" s="28"/>
      <c r="G44" s="93">
        <f t="shared" ref="G44:G49" si="3">H44+I44+J44</f>
        <v>0</v>
      </c>
      <c r="H44" s="91">
        <v>0</v>
      </c>
      <c r="I44" s="91">
        <v>0</v>
      </c>
      <c r="J44" s="91">
        <v>0</v>
      </c>
      <c r="K44" s="92" t="s">
        <v>102</v>
      </c>
      <c r="M44" s="3"/>
    </row>
    <row r="45" spans="1:15" ht="80.25" hidden="1" customHeight="1" x14ac:dyDescent="0.25">
      <c r="A45" s="83"/>
      <c r="B45" s="142"/>
      <c r="C45" s="114" t="s">
        <v>95</v>
      </c>
      <c r="D45" s="94"/>
      <c r="E45" s="103"/>
      <c r="F45" s="28"/>
      <c r="G45" s="41">
        <f t="shared" si="3"/>
        <v>4571.5303199999998</v>
      </c>
      <c r="H45" s="41">
        <v>464.76389999999998</v>
      </c>
      <c r="I45" s="31">
        <v>776.76642000000004</v>
      </c>
      <c r="J45" s="31">
        <v>3330</v>
      </c>
      <c r="M45" s="3"/>
      <c r="N45" s="3"/>
    </row>
    <row r="46" spans="1:15" ht="57" hidden="1" customHeight="1" x14ac:dyDescent="0.25">
      <c r="A46" s="120"/>
      <c r="B46" s="143"/>
      <c r="C46" s="182" t="s">
        <v>114</v>
      </c>
      <c r="D46" s="28"/>
      <c r="E46" s="132" t="s">
        <v>92</v>
      </c>
      <c r="F46" s="28"/>
      <c r="G46" s="8">
        <f t="shared" si="3"/>
        <v>34474</v>
      </c>
      <c r="H46" s="8">
        <f>H47+H48</f>
        <v>0</v>
      </c>
      <c r="I46" s="8">
        <v>1453.45499</v>
      </c>
      <c r="J46" s="8">
        <f t="shared" ref="J46" si="4">J47+J48</f>
        <v>33020.545010000002</v>
      </c>
      <c r="M46" s="3"/>
      <c r="N46" s="3"/>
    </row>
    <row r="47" spans="1:15" ht="59.25" hidden="1" customHeight="1" x14ac:dyDescent="0.25">
      <c r="A47" s="83"/>
      <c r="B47" s="142"/>
      <c r="C47" s="183"/>
      <c r="D47" s="28"/>
      <c r="E47" s="132" t="s">
        <v>93</v>
      </c>
      <c r="F47" s="28"/>
      <c r="G47" s="8">
        <f t="shared" si="3"/>
        <v>34268</v>
      </c>
      <c r="H47" s="8">
        <v>0</v>
      </c>
      <c r="I47" s="9">
        <v>1453.45499</v>
      </c>
      <c r="J47" s="9">
        <f>17774+15040.54501</f>
        <v>32814.545010000002</v>
      </c>
      <c r="M47" s="3"/>
      <c r="N47" s="3"/>
    </row>
    <row r="48" spans="1:15" ht="49.5" hidden="1" customHeight="1" x14ac:dyDescent="0.25">
      <c r="A48" s="83"/>
      <c r="B48" s="142"/>
      <c r="C48" s="184"/>
      <c r="D48" s="28"/>
      <c r="E48" s="138" t="s">
        <v>94</v>
      </c>
      <c r="F48" s="28"/>
      <c r="G48" s="8">
        <f t="shared" si="3"/>
        <v>206</v>
      </c>
      <c r="H48" s="8">
        <v>0</v>
      </c>
      <c r="I48" s="9">
        <v>0</v>
      </c>
      <c r="J48" s="8">
        <v>206</v>
      </c>
      <c r="M48" s="3"/>
      <c r="N48" s="3"/>
    </row>
    <row r="49" spans="1:15" ht="37.5" hidden="1" customHeight="1" x14ac:dyDescent="0.25">
      <c r="A49" s="83"/>
      <c r="B49" s="29"/>
      <c r="C49" s="144" t="s">
        <v>90</v>
      </c>
      <c r="D49" s="19"/>
      <c r="E49" s="132"/>
      <c r="F49" s="19"/>
      <c r="G49" s="42">
        <f t="shared" si="3"/>
        <v>398.14195000000001</v>
      </c>
      <c r="H49" s="43">
        <v>398.14195000000001</v>
      </c>
      <c r="I49" s="43">
        <v>0</v>
      </c>
      <c r="J49" s="43">
        <v>0</v>
      </c>
      <c r="L49" s="3"/>
    </row>
    <row r="50" spans="1:15" ht="17.25" hidden="1" customHeight="1" x14ac:dyDescent="0.25">
      <c r="A50" s="29"/>
      <c r="B50" s="180" t="s">
        <v>10</v>
      </c>
      <c r="C50" s="181"/>
      <c r="D50" s="19"/>
      <c r="E50" s="50"/>
      <c r="F50" s="19"/>
      <c r="G50" s="14">
        <f>G40+G49</f>
        <v>50129.434589999997</v>
      </c>
      <c r="H50" s="17">
        <f>H40+H49</f>
        <v>9933.1997799999972</v>
      </c>
      <c r="I50" s="17">
        <f>I40+I49</f>
        <v>3845.6898000000001</v>
      </c>
      <c r="J50" s="17">
        <f>J40+J49</f>
        <v>36350.545010000002</v>
      </c>
      <c r="K50" s="3"/>
    </row>
    <row r="51" spans="1:15" ht="39.75" hidden="1" customHeight="1" x14ac:dyDescent="0.25">
      <c r="A51" s="110">
        <v>1</v>
      </c>
      <c r="B51" s="56">
        <v>2</v>
      </c>
      <c r="C51" s="60">
        <v>3</v>
      </c>
      <c r="D51" s="56">
        <v>4</v>
      </c>
      <c r="E51" s="67">
        <v>5</v>
      </c>
      <c r="F51" s="56">
        <v>6</v>
      </c>
      <c r="G51" s="56">
        <v>7</v>
      </c>
      <c r="H51" s="56">
        <v>8</v>
      </c>
      <c r="I51" s="56">
        <v>9</v>
      </c>
      <c r="J51" s="56">
        <v>10</v>
      </c>
      <c r="K51" s="3"/>
    </row>
    <row r="52" spans="1:15" ht="39.75" hidden="1" customHeight="1" x14ac:dyDescent="0.25">
      <c r="A52" s="118">
        <v>1</v>
      </c>
      <c r="B52" s="56">
        <v>2</v>
      </c>
      <c r="C52" s="75">
        <v>3</v>
      </c>
      <c r="D52" s="56">
        <v>4</v>
      </c>
      <c r="E52" s="67">
        <v>5</v>
      </c>
      <c r="F52" s="56">
        <v>6</v>
      </c>
      <c r="G52" s="67">
        <v>7</v>
      </c>
      <c r="H52" s="56">
        <v>8</v>
      </c>
      <c r="I52" s="56">
        <v>9</v>
      </c>
      <c r="J52" s="56">
        <v>10</v>
      </c>
      <c r="K52" s="3"/>
    </row>
    <row r="53" spans="1:15" ht="38.25" hidden="1" customHeight="1" x14ac:dyDescent="0.25">
      <c r="A53" s="99">
        <v>3</v>
      </c>
      <c r="B53" s="193" t="s">
        <v>31</v>
      </c>
      <c r="C53" s="10" t="s">
        <v>38</v>
      </c>
      <c r="D53" s="102" t="s">
        <v>19</v>
      </c>
      <c r="E53" s="174" t="s">
        <v>20</v>
      </c>
      <c r="F53" s="174" t="s">
        <v>21</v>
      </c>
      <c r="G53" s="14">
        <f>G54+G55+G56+G57+G58+G60+G61+G62+G65+G66+G63</f>
        <v>82934.052159999992</v>
      </c>
      <c r="H53" s="14">
        <f t="shared" ref="H53:J53" si="5">H54+H55+H56+H57+H58+H60+H61+H62+H65+H66+H63</f>
        <v>29642.82663</v>
      </c>
      <c r="I53" s="14">
        <f t="shared" si="5"/>
        <v>40210.225529999996</v>
      </c>
      <c r="J53" s="14">
        <f t="shared" si="5"/>
        <v>13081</v>
      </c>
    </row>
    <row r="54" spans="1:15" ht="66" hidden="1" customHeight="1" x14ac:dyDescent="0.25">
      <c r="A54" s="29"/>
      <c r="B54" s="194"/>
      <c r="C54" s="112" t="s">
        <v>115</v>
      </c>
      <c r="D54" s="19"/>
      <c r="E54" s="176"/>
      <c r="F54" s="176"/>
      <c r="G54" s="8">
        <f t="shared" si="2"/>
        <v>31234.164240000002</v>
      </c>
      <c r="H54" s="9">
        <v>19267.596000000001</v>
      </c>
      <c r="I54" s="9">
        <v>11966.568240000001</v>
      </c>
      <c r="J54" s="9">
        <v>0</v>
      </c>
      <c r="M54" s="3"/>
      <c r="N54" s="3"/>
      <c r="O54" s="3"/>
    </row>
    <row r="55" spans="1:15" ht="74.25" hidden="1" customHeight="1" x14ac:dyDescent="0.25">
      <c r="A55" s="122"/>
      <c r="B55" s="106"/>
      <c r="C55" s="59" t="s">
        <v>34</v>
      </c>
      <c r="D55" s="102"/>
      <c r="E55" s="102"/>
      <c r="F55" s="33"/>
      <c r="G55" s="8">
        <f t="shared" si="2"/>
        <v>11646.628049999999</v>
      </c>
      <c r="H55" s="9">
        <v>6682.8781399999998</v>
      </c>
      <c r="I55" s="9">
        <v>4963.7499100000005</v>
      </c>
      <c r="J55" s="9">
        <v>0</v>
      </c>
    </row>
    <row r="56" spans="1:15" ht="48.75" hidden="1" customHeight="1" x14ac:dyDescent="0.25">
      <c r="A56" s="83"/>
      <c r="B56" s="12"/>
      <c r="C56" s="69" t="s">
        <v>116</v>
      </c>
      <c r="D56" s="94"/>
      <c r="E56" s="94"/>
      <c r="F56" s="28"/>
      <c r="G56" s="8">
        <f t="shared" si="2"/>
        <v>2288.5272599999998</v>
      </c>
      <c r="H56" s="9">
        <v>2288.5272599999998</v>
      </c>
      <c r="I56" s="9">
        <v>0</v>
      </c>
      <c r="J56" s="9">
        <v>0</v>
      </c>
    </row>
    <row r="57" spans="1:15" ht="66" hidden="1" customHeight="1" x14ac:dyDescent="0.25">
      <c r="A57" s="83"/>
      <c r="B57" s="12"/>
      <c r="C57" s="66" t="s">
        <v>118</v>
      </c>
      <c r="D57" s="94"/>
      <c r="E57" s="94"/>
      <c r="F57" s="28"/>
      <c r="G57" s="8">
        <f t="shared" si="2"/>
        <v>17586.633949999999</v>
      </c>
      <c r="H57" s="9">
        <v>157.81523999999999</v>
      </c>
      <c r="I57" s="9">
        <v>12128.81871</v>
      </c>
      <c r="J57" s="9">
        <v>5300</v>
      </c>
    </row>
    <row r="58" spans="1:15" ht="60.75" hidden="1" customHeight="1" x14ac:dyDescent="0.25">
      <c r="A58" s="83"/>
      <c r="B58" s="12"/>
      <c r="C58" s="65" t="s">
        <v>117</v>
      </c>
      <c r="D58" s="94"/>
      <c r="E58" s="94"/>
      <c r="F58" s="28"/>
      <c r="G58" s="18">
        <f t="shared" si="2"/>
        <v>99.568359999999998</v>
      </c>
      <c r="H58" s="30">
        <v>99.568359999999998</v>
      </c>
      <c r="I58" s="30">
        <v>0</v>
      </c>
      <c r="J58" s="30">
        <v>0</v>
      </c>
    </row>
    <row r="59" spans="1:15" ht="39.75" hidden="1" customHeight="1" x14ac:dyDescent="0.25">
      <c r="A59" s="83"/>
      <c r="B59" s="12"/>
      <c r="C59" s="59" t="s">
        <v>7</v>
      </c>
      <c r="D59" s="94"/>
      <c r="E59" s="94"/>
      <c r="F59" s="28"/>
      <c r="G59" s="8"/>
      <c r="H59" s="9"/>
      <c r="I59" s="9"/>
      <c r="J59" s="9"/>
    </row>
    <row r="60" spans="1:15" ht="60.75" hidden="1" customHeight="1" x14ac:dyDescent="0.25">
      <c r="A60" s="83"/>
      <c r="B60" s="12"/>
      <c r="C60" s="59" t="s">
        <v>119</v>
      </c>
      <c r="D60" s="84"/>
      <c r="E60" s="94"/>
      <c r="F60" s="68"/>
      <c r="G60" s="8">
        <f t="shared" si="2"/>
        <v>5005.6359700000003</v>
      </c>
      <c r="H60" s="9">
        <v>125.67892000000001</v>
      </c>
      <c r="I60" s="9">
        <v>98.957049999999995</v>
      </c>
      <c r="J60" s="9">
        <v>4781</v>
      </c>
    </row>
    <row r="61" spans="1:15" ht="62.25" hidden="1" customHeight="1" x14ac:dyDescent="0.25">
      <c r="A61" s="83"/>
      <c r="B61" s="12"/>
      <c r="C61" s="96" t="s">
        <v>120</v>
      </c>
      <c r="D61" s="84"/>
      <c r="E61" s="84"/>
      <c r="F61" s="68"/>
      <c r="G61" s="8">
        <f t="shared" si="2"/>
        <v>28.041910000000001</v>
      </c>
      <c r="H61" s="9">
        <v>0</v>
      </c>
      <c r="I61" s="9">
        <v>28.041910000000001</v>
      </c>
      <c r="J61" s="9">
        <v>0</v>
      </c>
    </row>
    <row r="62" spans="1:15" ht="99.75" hidden="1" customHeight="1" x14ac:dyDescent="0.25">
      <c r="A62" s="83"/>
      <c r="B62" s="12"/>
      <c r="C62" s="65" t="s">
        <v>121</v>
      </c>
      <c r="D62" s="84"/>
      <c r="E62" s="84"/>
      <c r="F62" s="68"/>
      <c r="G62" s="18">
        <f t="shared" si="2"/>
        <v>120.90406</v>
      </c>
      <c r="H62" s="30">
        <v>38.36842</v>
      </c>
      <c r="I62" s="30">
        <v>82.535640000000001</v>
      </c>
      <c r="J62" s="30">
        <v>0</v>
      </c>
    </row>
    <row r="63" spans="1:15" ht="87" hidden="1" customHeight="1" x14ac:dyDescent="0.25">
      <c r="A63" s="145"/>
      <c r="B63" s="29"/>
      <c r="C63" s="114" t="s">
        <v>122</v>
      </c>
      <c r="D63" s="146"/>
      <c r="E63" s="146"/>
      <c r="F63" s="72"/>
      <c r="G63" s="18">
        <f t="shared" si="2"/>
        <v>13945.56307</v>
      </c>
      <c r="H63" s="30">
        <v>254.00899999999999</v>
      </c>
      <c r="I63" s="30">
        <v>10691.55407</v>
      </c>
      <c r="J63" s="30">
        <v>3000</v>
      </c>
    </row>
    <row r="64" spans="1:15" hidden="1" x14ac:dyDescent="0.25">
      <c r="A64" s="81">
        <v>1</v>
      </c>
      <c r="B64" s="81">
        <v>2</v>
      </c>
      <c r="C64" s="75">
        <v>3</v>
      </c>
      <c r="D64" s="85">
        <v>4</v>
      </c>
      <c r="E64" s="85">
        <v>5</v>
      </c>
      <c r="F64" s="85">
        <v>6</v>
      </c>
      <c r="G64" s="56">
        <v>7</v>
      </c>
      <c r="H64" s="56">
        <v>8</v>
      </c>
      <c r="I64" s="56">
        <v>9</v>
      </c>
      <c r="J64" s="56">
        <v>10</v>
      </c>
      <c r="M64" s="3"/>
    </row>
    <row r="65" spans="1:13" ht="51" hidden="1" customHeight="1" x14ac:dyDescent="0.25">
      <c r="A65" s="95"/>
      <c r="B65" s="83"/>
      <c r="C65" s="90" t="s">
        <v>80</v>
      </c>
      <c r="D65" s="94"/>
      <c r="E65" s="89"/>
      <c r="F65" s="89"/>
      <c r="G65" s="9">
        <f t="shared" si="2"/>
        <v>596.33363000000008</v>
      </c>
      <c r="H65" s="9">
        <v>346.33363000000003</v>
      </c>
      <c r="I65" s="9">
        <f>250</f>
        <v>250</v>
      </c>
      <c r="J65" s="9">
        <v>0</v>
      </c>
    </row>
    <row r="66" spans="1:13" ht="96.75" hidden="1" customHeight="1" x14ac:dyDescent="0.25">
      <c r="A66" s="87"/>
      <c r="B66" s="83"/>
      <c r="C66" s="86" t="s">
        <v>123</v>
      </c>
      <c r="D66" s="68"/>
      <c r="E66" s="80"/>
      <c r="F66" s="76"/>
      <c r="G66" s="36">
        <f t="shared" si="2"/>
        <v>382.05166000000003</v>
      </c>
      <c r="H66" s="37">
        <v>382.05166000000003</v>
      </c>
      <c r="I66" s="37">
        <v>0</v>
      </c>
      <c r="J66" s="37">
        <v>0</v>
      </c>
    </row>
    <row r="67" spans="1:13" ht="28.5" hidden="1" customHeight="1" x14ac:dyDescent="0.25">
      <c r="A67" s="79"/>
      <c r="B67" s="63"/>
      <c r="C67" s="226" t="s">
        <v>37</v>
      </c>
      <c r="D67" s="68"/>
      <c r="E67" s="80"/>
      <c r="F67" s="50" t="s">
        <v>97</v>
      </c>
      <c r="G67" s="14">
        <f t="shared" si="2"/>
        <v>76370.45968</v>
      </c>
      <c r="H67" s="17">
        <f>H68+H69</f>
        <v>1734.6340299999999</v>
      </c>
      <c r="I67" s="17">
        <f t="shared" ref="I67:J67" si="6">I68+I69</f>
        <v>18635.825649999999</v>
      </c>
      <c r="J67" s="17">
        <f t="shared" si="6"/>
        <v>56000</v>
      </c>
    </row>
    <row r="68" spans="1:13" ht="37.5" hidden="1" customHeight="1" x14ac:dyDescent="0.25">
      <c r="A68" s="79"/>
      <c r="B68" s="63"/>
      <c r="C68" s="227"/>
      <c r="D68" s="68"/>
      <c r="E68" s="80"/>
      <c r="F68" s="50" t="s">
        <v>98</v>
      </c>
      <c r="G68" s="8">
        <f t="shared" si="2"/>
        <v>236.5915</v>
      </c>
      <c r="H68" s="9">
        <v>236.5915</v>
      </c>
      <c r="I68" s="9">
        <v>0</v>
      </c>
      <c r="J68" s="9">
        <v>0</v>
      </c>
    </row>
    <row r="69" spans="1:13" ht="27" hidden="1" customHeight="1" x14ac:dyDescent="0.25">
      <c r="A69" s="79"/>
      <c r="B69" s="64"/>
      <c r="C69" s="228"/>
      <c r="D69" s="68"/>
      <c r="E69" s="80"/>
      <c r="F69" s="50" t="s">
        <v>99</v>
      </c>
      <c r="G69" s="8">
        <f t="shared" si="2"/>
        <v>76133.86817999999</v>
      </c>
      <c r="H69" s="9">
        <v>1498.0425299999999</v>
      </c>
      <c r="I69" s="9">
        <v>18635.825649999999</v>
      </c>
      <c r="J69" s="9">
        <v>56000</v>
      </c>
    </row>
    <row r="70" spans="1:13" hidden="1" x14ac:dyDescent="0.25">
      <c r="A70" s="100"/>
      <c r="B70" s="230" t="s">
        <v>10</v>
      </c>
      <c r="C70" s="203"/>
      <c r="D70" s="68"/>
      <c r="E70" s="126"/>
      <c r="F70" s="157"/>
      <c r="G70" s="17">
        <f>G53+G67</f>
        <v>159304.51183999999</v>
      </c>
      <c r="H70" s="17">
        <f t="shared" ref="H70:J70" si="7">H53+H67</f>
        <v>31377.460660000001</v>
      </c>
      <c r="I70" s="17">
        <f t="shared" si="7"/>
        <v>58846.051179999995</v>
      </c>
      <c r="J70" s="17">
        <f t="shared" si="7"/>
        <v>69081</v>
      </c>
      <c r="K70" s="3"/>
    </row>
    <row r="71" spans="1:13" ht="30" hidden="1" customHeight="1" x14ac:dyDescent="0.25">
      <c r="A71" s="139">
        <v>4</v>
      </c>
      <c r="B71" s="191" t="s">
        <v>32</v>
      </c>
      <c r="C71" s="10" t="s">
        <v>83</v>
      </c>
      <c r="D71" s="102" t="s">
        <v>19</v>
      </c>
      <c r="E71" s="221" t="s">
        <v>20</v>
      </c>
      <c r="F71" s="174" t="s">
        <v>21</v>
      </c>
      <c r="G71" s="14">
        <f>G72+G73+G74+G75</f>
        <v>2157.2465000000002</v>
      </c>
      <c r="H71" s="14">
        <f>H72+H73+H74+H75</f>
        <v>2054.60302</v>
      </c>
      <c r="I71" s="14">
        <f>I72+I73+I74+I75</f>
        <v>102.64348</v>
      </c>
      <c r="J71" s="14">
        <f>J72+J73+J74+J75</f>
        <v>0</v>
      </c>
    </row>
    <row r="72" spans="1:13" ht="61.5" hidden="1" customHeight="1" x14ac:dyDescent="0.25">
      <c r="A72" s="185"/>
      <c r="B72" s="192"/>
      <c r="C72" s="127" t="s">
        <v>124</v>
      </c>
      <c r="D72" s="84"/>
      <c r="E72" s="222"/>
      <c r="F72" s="175"/>
      <c r="G72" s="8">
        <f t="shared" si="2"/>
        <v>206.80914000000001</v>
      </c>
      <c r="H72" s="9">
        <v>206.80914000000001</v>
      </c>
      <c r="I72" s="9">
        <v>0</v>
      </c>
      <c r="J72" s="9">
        <v>0</v>
      </c>
    </row>
    <row r="73" spans="1:13" ht="51.75" hidden="1" customHeight="1" x14ac:dyDescent="0.25">
      <c r="A73" s="185"/>
      <c r="B73" s="12"/>
      <c r="C73" s="127" t="s">
        <v>125</v>
      </c>
      <c r="D73" s="84"/>
      <c r="E73" s="222"/>
      <c r="F73" s="68"/>
      <c r="G73" s="8">
        <f t="shared" si="2"/>
        <v>231.96628000000001</v>
      </c>
      <c r="H73" s="9">
        <v>231.96628000000001</v>
      </c>
      <c r="I73" s="9">
        <v>0</v>
      </c>
      <c r="J73" s="9">
        <v>0</v>
      </c>
    </row>
    <row r="74" spans="1:13" ht="73.5" hidden="1" customHeight="1" x14ac:dyDescent="0.25">
      <c r="A74" s="129"/>
      <c r="B74" s="12"/>
      <c r="C74" s="131" t="s">
        <v>126</v>
      </c>
      <c r="D74" s="84"/>
      <c r="E74" s="222"/>
      <c r="F74" s="68"/>
      <c r="G74" s="18">
        <v>1065.9179999999999</v>
      </c>
      <c r="H74" s="30">
        <v>1065.9179999999999</v>
      </c>
      <c r="I74" s="30">
        <v>0</v>
      </c>
      <c r="J74" s="30">
        <v>0</v>
      </c>
    </row>
    <row r="75" spans="1:13" ht="77.25" hidden="1" customHeight="1" x14ac:dyDescent="0.25">
      <c r="A75" s="154"/>
      <c r="B75" s="29"/>
      <c r="C75" s="153" t="s">
        <v>127</v>
      </c>
      <c r="D75" s="156"/>
      <c r="E75" s="156"/>
      <c r="F75" s="155"/>
      <c r="G75" s="18">
        <f t="shared" si="2"/>
        <v>652.55307999999991</v>
      </c>
      <c r="H75" s="30">
        <v>549.90959999999995</v>
      </c>
      <c r="I75" s="30">
        <v>102.64348</v>
      </c>
      <c r="J75" s="30">
        <v>0</v>
      </c>
      <c r="M75" s="3"/>
    </row>
    <row r="76" spans="1:13" ht="24" hidden="1" customHeight="1" x14ac:dyDescent="0.25">
      <c r="A76" s="74"/>
      <c r="B76" s="29"/>
      <c r="C76" s="35" t="s">
        <v>75</v>
      </c>
      <c r="D76" s="68"/>
      <c r="E76" s="68"/>
      <c r="F76" s="76"/>
      <c r="G76" s="14">
        <f t="shared" si="2"/>
        <v>32049.168599999997</v>
      </c>
      <c r="H76" s="17">
        <v>0</v>
      </c>
      <c r="I76" s="17">
        <v>1254.5686000000001</v>
      </c>
      <c r="J76" s="17">
        <v>30794.6</v>
      </c>
      <c r="L76" s="3"/>
    </row>
    <row r="77" spans="1:13" ht="15" hidden="1" customHeight="1" x14ac:dyDescent="0.25">
      <c r="A77" s="79"/>
      <c r="B77" s="187" t="s">
        <v>10</v>
      </c>
      <c r="C77" s="181"/>
      <c r="D77" s="157"/>
      <c r="E77" s="157"/>
      <c r="F77" s="157"/>
      <c r="G77" s="14">
        <f>G71+G76</f>
        <v>34206.415099999998</v>
      </c>
      <c r="H77" s="17">
        <f>H71+H76</f>
        <v>2054.60302</v>
      </c>
      <c r="I77" s="17">
        <f>I71+I76</f>
        <v>1357.21208</v>
      </c>
      <c r="J77" s="17">
        <f>J71+J76</f>
        <v>30794.6</v>
      </c>
    </row>
    <row r="78" spans="1:13" ht="37.5" hidden="1" customHeight="1" x14ac:dyDescent="0.25">
      <c r="A78" s="130">
        <v>5</v>
      </c>
      <c r="B78" s="191" t="s">
        <v>128</v>
      </c>
      <c r="C78" s="35" t="s">
        <v>129</v>
      </c>
      <c r="D78" s="102" t="s">
        <v>19</v>
      </c>
      <c r="E78" s="102" t="s">
        <v>20</v>
      </c>
      <c r="F78" s="33" t="s">
        <v>21</v>
      </c>
      <c r="G78" s="14">
        <f>G79+G80+G81+G82+G83</f>
        <v>11225.652480000001</v>
      </c>
      <c r="H78" s="17">
        <f t="shared" ref="H78:J78" si="8">H79+H80+H81+H82+H83</f>
        <v>861.16547999999989</v>
      </c>
      <c r="I78" s="17">
        <f t="shared" si="8"/>
        <v>364.48700000000002</v>
      </c>
      <c r="J78" s="17">
        <f t="shared" si="8"/>
        <v>10000</v>
      </c>
    </row>
    <row r="79" spans="1:13" ht="75" hidden="1" customHeight="1" x14ac:dyDescent="0.25">
      <c r="A79" s="83"/>
      <c r="B79" s="192"/>
      <c r="C79" s="127" t="s">
        <v>89</v>
      </c>
      <c r="D79" s="94"/>
      <c r="E79" s="94"/>
      <c r="F79" s="28"/>
      <c r="G79" s="8">
        <f t="shared" si="2"/>
        <v>10850.292880000001</v>
      </c>
      <c r="H79" s="9">
        <v>850.29287999999997</v>
      </c>
      <c r="I79" s="9">
        <v>0</v>
      </c>
      <c r="J79" s="9">
        <v>10000</v>
      </c>
    </row>
    <row r="80" spans="1:13" ht="51" hidden="1" customHeight="1" x14ac:dyDescent="0.25">
      <c r="A80" s="83"/>
      <c r="B80" s="12"/>
      <c r="C80" s="127" t="s">
        <v>130</v>
      </c>
      <c r="D80" s="94"/>
      <c r="E80" s="94"/>
      <c r="F80" s="28"/>
      <c r="G80" s="8">
        <f t="shared" si="2"/>
        <v>8.8366000000000007</v>
      </c>
      <c r="H80" s="9">
        <v>8.8366000000000007</v>
      </c>
      <c r="I80" s="9">
        <v>0</v>
      </c>
      <c r="J80" s="9">
        <v>0</v>
      </c>
    </row>
    <row r="81" spans="1:18" ht="39.75" hidden="1" customHeight="1" x14ac:dyDescent="0.25">
      <c r="A81" s="83"/>
      <c r="B81" s="12"/>
      <c r="C81" s="140" t="s">
        <v>87</v>
      </c>
      <c r="D81" s="158"/>
      <c r="E81" s="94"/>
      <c r="F81" s="107"/>
      <c r="G81" s="93">
        <f t="shared" si="2"/>
        <v>0</v>
      </c>
      <c r="H81" s="91">
        <v>0</v>
      </c>
      <c r="I81" s="91">
        <v>0</v>
      </c>
      <c r="J81" s="91">
        <v>0</v>
      </c>
      <c r="K81" t="s">
        <v>101</v>
      </c>
    </row>
    <row r="82" spans="1:18" ht="63.75" hidden="1" customHeight="1" x14ac:dyDescent="0.25">
      <c r="A82" s="83"/>
      <c r="B82" s="12"/>
      <c r="C82" s="131" t="s">
        <v>131</v>
      </c>
      <c r="D82" s="94"/>
      <c r="E82" s="94"/>
      <c r="F82" s="28"/>
      <c r="G82" s="18">
        <f t="shared" si="2"/>
        <v>366.52300000000002</v>
      </c>
      <c r="H82" s="30">
        <v>2.036</v>
      </c>
      <c r="I82" s="30">
        <v>364.48700000000002</v>
      </c>
      <c r="J82" s="30">
        <v>0</v>
      </c>
    </row>
    <row r="83" spans="1:18" ht="39.75" hidden="1" customHeight="1" x14ac:dyDescent="0.25">
      <c r="A83" s="83"/>
      <c r="B83" s="192"/>
      <c r="C83" s="88"/>
      <c r="D83" s="94"/>
      <c r="E83" s="94"/>
      <c r="F83" s="28"/>
      <c r="G83" s="8">
        <f t="shared" si="2"/>
        <v>0</v>
      </c>
      <c r="H83" s="9">
        <v>0</v>
      </c>
      <c r="I83" s="9">
        <v>0</v>
      </c>
      <c r="J83" s="9">
        <v>0</v>
      </c>
    </row>
    <row r="84" spans="1:18" ht="34.5" hidden="1" customHeight="1" x14ac:dyDescent="0.25">
      <c r="A84" s="83"/>
      <c r="B84" s="229"/>
      <c r="C84" s="35" t="s">
        <v>44</v>
      </c>
      <c r="D84" s="103"/>
      <c r="E84" s="103"/>
      <c r="F84" s="19"/>
      <c r="G84" s="48">
        <f t="shared" si="2"/>
        <v>33166.290860000001</v>
      </c>
      <c r="H84" s="48">
        <f>138.18998+6507.79988</f>
        <v>6645.9898599999997</v>
      </c>
      <c r="I84" s="48">
        <v>1520.3009999999999</v>
      </c>
      <c r="J84" s="48">
        <v>25000</v>
      </c>
      <c r="O84" s="3"/>
    </row>
    <row r="85" spans="1:18" ht="15" hidden="1" customHeight="1" x14ac:dyDescent="0.25">
      <c r="A85" s="100"/>
      <c r="B85" s="180" t="s">
        <v>10</v>
      </c>
      <c r="C85" s="181"/>
      <c r="D85" s="50"/>
      <c r="E85" s="50"/>
      <c r="F85" s="160"/>
      <c r="G85" s="14">
        <f>G78+G84</f>
        <v>44391.943339999998</v>
      </c>
      <c r="H85" s="17">
        <f>H78+H84</f>
        <v>7507.1553399999993</v>
      </c>
      <c r="I85" s="17">
        <f>I78+I84</f>
        <v>1884.788</v>
      </c>
      <c r="J85" s="17">
        <f>J78+J84</f>
        <v>35000</v>
      </c>
    </row>
    <row r="86" spans="1:18" ht="48.75" hidden="1" customHeight="1" x14ac:dyDescent="0.25">
      <c r="A86" s="186">
        <v>6</v>
      </c>
      <c r="B86" s="191" t="s">
        <v>96</v>
      </c>
      <c r="C86" s="35" t="s">
        <v>22</v>
      </c>
      <c r="D86" s="102" t="s">
        <v>19</v>
      </c>
      <c r="E86" s="174" t="s">
        <v>20</v>
      </c>
      <c r="F86" s="33" t="s">
        <v>21</v>
      </c>
      <c r="G86" s="14">
        <f>H86+I86+J86</f>
        <v>9602.7415500000006</v>
      </c>
      <c r="H86" s="14">
        <f t="shared" ref="H86:I86" si="9">H87+H88</f>
        <v>468.99286000000001</v>
      </c>
      <c r="I86" s="14">
        <f t="shared" si="9"/>
        <v>333.74869000000001</v>
      </c>
      <c r="J86" s="14">
        <f>J87+J88+J89</f>
        <v>8800</v>
      </c>
    </row>
    <row r="87" spans="1:18" ht="39" hidden="1" customHeight="1" x14ac:dyDescent="0.25">
      <c r="A87" s="186"/>
      <c r="B87" s="192"/>
      <c r="C87" s="96" t="s">
        <v>132</v>
      </c>
      <c r="D87" s="94"/>
      <c r="E87" s="175"/>
      <c r="F87" s="28"/>
      <c r="G87" s="8">
        <f t="shared" ref="G87:G89" si="10">H87+I87+J87</f>
        <v>468.99286000000001</v>
      </c>
      <c r="H87" s="9">
        <v>468.99286000000001</v>
      </c>
      <c r="I87" s="9">
        <v>0</v>
      </c>
      <c r="J87" s="9">
        <v>0</v>
      </c>
    </row>
    <row r="88" spans="1:18" ht="93.75" hidden="1" customHeight="1" x14ac:dyDescent="0.25">
      <c r="A88" s="170"/>
      <c r="B88" s="170"/>
      <c r="C88" s="96" t="s">
        <v>133</v>
      </c>
      <c r="D88" s="103"/>
      <c r="E88" s="176"/>
      <c r="F88" s="19"/>
      <c r="G88" s="8">
        <f t="shared" si="10"/>
        <v>4933.7486900000004</v>
      </c>
      <c r="H88" s="9">
        <v>0</v>
      </c>
      <c r="I88" s="9">
        <v>333.74869000000001</v>
      </c>
      <c r="J88" s="9">
        <v>4600</v>
      </c>
      <c r="M88" s="3"/>
    </row>
    <row r="89" spans="1:18" ht="72" hidden="1" x14ac:dyDescent="0.25">
      <c r="A89" s="73"/>
      <c r="B89" s="73"/>
      <c r="C89" s="169" t="s">
        <v>138</v>
      </c>
      <c r="D89" s="103"/>
      <c r="E89" s="168"/>
      <c r="F89" s="19"/>
      <c r="G89" s="8">
        <f t="shared" si="10"/>
        <v>4200</v>
      </c>
      <c r="H89" s="9">
        <v>0</v>
      </c>
      <c r="I89" s="9">
        <v>0</v>
      </c>
      <c r="J89" s="9">
        <v>4200</v>
      </c>
      <c r="M89" s="3"/>
    </row>
    <row r="90" spans="1:18" ht="15" hidden="1" customHeight="1" x14ac:dyDescent="0.25">
      <c r="A90" s="29"/>
      <c r="B90" s="202" t="s">
        <v>10</v>
      </c>
      <c r="C90" s="203"/>
      <c r="D90" s="19"/>
      <c r="E90" s="19"/>
      <c r="F90" s="19"/>
      <c r="G90" s="17">
        <f>G86</f>
        <v>9602.7415500000006</v>
      </c>
      <c r="H90" s="17">
        <f>H86</f>
        <v>468.99286000000001</v>
      </c>
      <c r="I90" s="17">
        <f>I86</f>
        <v>333.74869000000001</v>
      </c>
      <c r="J90" s="17">
        <f>J86</f>
        <v>8800</v>
      </c>
    </row>
    <row r="91" spans="1:18" ht="39" hidden="1" customHeight="1" x14ac:dyDescent="0.25">
      <c r="A91" s="162" t="s">
        <v>23</v>
      </c>
      <c r="B91" s="164" t="s">
        <v>9</v>
      </c>
      <c r="C91" s="73" t="s">
        <v>88</v>
      </c>
      <c r="D91" s="159" t="s">
        <v>19</v>
      </c>
      <c r="E91" s="50" t="s">
        <v>20</v>
      </c>
      <c r="F91" s="159" t="s">
        <v>21</v>
      </c>
      <c r="G91" s="17">
        <f>H91+I91+J91</f>
        <v>4228.7857299999996</v>
      </c>
      <c r="H91" s="14">
        <f>244.50173+128.264</f>
        <v>372.76573000000002</v>
      </c>
      <c r="I91" s="14">
        <v>556.02</v>
      </c>
      <c r="J91" s="14">
        <v>3300</v>
      </c>
      <c r="R91" t="s">
        <v>104</v>
      </c>
    </row>
    <row r="92" spans="1:18" ht="27" hidden="1" customHeight="1" x14ac:dyDescent="0.25">
      <c r="A92" s="161"/>
      <c r="B92" s="12"/>
      <c r="C92" s="148" t="s">
        <v>12</v>
      </c>
      <c r="D92" s="149"/>
      <c r="E92" s="28"/>
      <c r="F92" s="147"/>
      <c r="G92" s="8">
        <f>H92+I92+J92</f>
        <v>0</v>
      </c>
      <c r="H92" s="9">
        <v>0</v>
      </c>
      <c r="I92" s="9">
        <v>0</v>
      </c>
      <c r="J92" s="9">
        <v>0</v>
      </c>
    </row>
    <row r="93" spans="1:18" ht="21.75" hidden="1" customHeight="1" x14ac:dyDescent="0.25">
      <c r="A93" s="161"/>
      <c r="B93" s="163"/>
      <c r="C93" s="148" t="s">
        <v>35</v>
      </c>
      <c r="D93" s="6"/>
      <c r="E93" s="28"/>
      <c r="F93" s="151"/>
      <c r="G93" s="8">
        <f>H93+I93+J93</f>
        <v>0</v>
      </c>
      <c r="H93" s="9">
        <v>0</v>
      </c>
      <c r="I93" s="9">
        <v>0</v>
      </c>
      <c r="J93" s="9">
        <v>0</v>
      </c>
    </row>
    <row r="94" spans="1:18" ht="27" hidden="1" customHeight="1" x14ac:dyDescent="0.25">
      <c r="A94" s="161"/>
      <c r="B94" s="105"/>
      <c r="C94" s="148" t="s">
        <v>14</v>
      </c>
      <c r="D94" s="6"/>
      <c r="E94" s="28"/>
      <c r="F94" s="151"/>
      <c r="G94" s="8">
        <f t="shared" ref="G94:G96" si="11">H94+I94+J94</f>
        <v>0</v>
      </c>
      <c r="H94" s="9">
        <v>0</v>
      </c>
      <c r="I94" s="9">
        <v>0</v>
      </c>
      <c r="J94" s="9">
        <v>0</v>
      </c>
    </row>
    <row r="95" spans="1:18" ht="21.75" hidden="1" customHeight="1" x14ac:dyDescent="0.25">
      <c r="A95" s="54"/>
      <c r="B95" s="152"/>
      <c r="C95" s="148" t="s">
        <v>13</v>
      </c>
      <c r="D95" s="123"/>
      <c r="E95" s="19"/>
      <c r="F95" s="150"/>
      <c r="G95" s="8">
        <f t="shared" si="11"/>
        <v>0</v>
      </c>
      <c r="H95" s="9">
        <v>0</v>
      </c>
      <c r="I95" s="9">
        <v>0</v>
      </c>
      <c r="J95" s="9">
        <v>0</v>
      </c>
    </row>
    <row r="96" spans="1:18" ht="21.75" hidden="1" customHeight="1" x14ac:dyDescent="0.25">
      <c r="A96" s="161"/>
      <c r="B96" s="105"/>
      <c r="C96" s="13"/>
      <c r="D96" s="6"/>
      <c r="E96" s="6"/>
      <c r="F96" s="7"/>
      <c r="G96" s="36">
        <f t="shared" si="11"/>
        <v>0</v>
      </c>
      <c r="H96" s="37">
        <v>0</v>
      </c>
      <c r="I96" s="37">
        <v>0</v>
      </c>
      <c r="J96" s="37">
        <v>0</v>
      </c>
    </row>
    <row r="97" spans="1:13" hidden="1" x14ac:dyDescent="0.25">
      <c r="A97" s="161"/>
      <c r="B97" s="181" t="s">
        <v>10</v>
      </c>
      <c r="C97" s="199"/>
      <c r="D97" s="128"/>
      <c r="E97" s="128"/>
      <c r="F97" s="125"/>
      <c r="G97" s="14">
        <f>G91</f>
        <v>4228.7857299999996</v>
      </c>
      <c r="H97" s="17">
        <f>H91</f>
        <v>372.76573000000002</v>
      </c>
      <c r="I97" s="17">
        <f>I91</f>
        <v>556.02</v>
      </c>
      <c r="J97" s="17">
        <f>J91</f>
        <v>3300</v>
      </c>
    </row>
    <row r="98" spans="1:13" x14ac:dyDescent="0.25">
      <c r="A98" s="109"/>
      <c r="B98" s="200" t="s">
        <v>39</v>
      </c>
      <c r="C98" s="200"/>
      <c r="D98" s="200"/>
      <c r="E98" s="200"/>
      <c r="F98" s="201"/>
      <c r="G98" s="38">
        <f>G50+G39+G70+G77+G85+G90+G97</f>
        <v>447792.85900999996</v>
      </c>
      <c r="H98" s="38">
        <f>H50+H39+H70+H77+H85+H90+H97</f>
        <v>70769.704760000008</v>
      </c>
      <c r="I98" s="38">
        <f>I50+I39+I70+I77+I85+I90+I97</f>
        <v>90430.217239999998</v>
      </c>
      <c r="J98" s="38">
        <f>J50+J39+J70+J77+J85+J90+J97</f>
        <v>286592.93700999999</v>
      </c>
      <c r="K98" s="3"/>
      <c r="L98" s="3"/>
      <c r="M98" s="3"/>
    </row>
    <row r="99" spans="1:13" hidden="1" x14ac:dyDescent="0.25">
      <c r="A99" s="109"/>
      <c r="B99" s="196" t="s">
        <v>43</v>
      </c>
      <c r="C99" s="197"/>
      <c r="D99" s="197"/>
      <c r="E99" s="197"/>
      <c r="F99" s="198"/>
      <c r="G99" s="18">
        <f t="shared" ref="G99" si="12">H99+I99+J99</f>
        <v>236.5915</v>
      </c>
      <c r="H99" s="18">
        <f>H68+H44</f>
        <v>236.5915</v>
      </c>
      <c r="I99" s="18">
        <f>I68+I44</f>
        <v>0</v>
      </c>
      <c r="J99" s="18">
        <f>J68+J44</f>
        <v>0</v>
      </c>
      <c r="L99" s="3"/>
      <c r="M99" s="3"/>
    </row>
    <row r="100" spans="1:13" x14ac:dyDescent="0.25">
      <c r="A100" s="173"/>
      <c r="B100" s="196" t="s">
        <v>42</v>
      </c>
      <c r="C100" s="197"/>
      <c r="D100" s="197"/>
      <c r="E100" s="197"/>
      <c r="F100" s="198"/>
      <c r="G100" s="18">
        <f>H100+I100+J100</f>
        <v>440855.46750999999</v>
      </c>
      <c r="H100" s="9">
        <f>H39+H50+H70+H77+H85+H90+H97+-H68</f>
        <v>70533.113260000013</v>
      </c>
      <c r="I100" s="9">
        <f>I39+I50+I70+I77+I85+I90+I97+-I68</f>
        <v>90430.217239999998</v>
      </c>
      <c r="J100" s="9">
        <f>J39+J50+J70+J77+J85+J90+J97+-J68-J38</f>
        <v>279892.13701000001</v>
      </c>
      <c r="L100" s="3"/>
      <c r="M100" s="3"/>
    </row>
    <row r="101" spans="1:13" hidden="1" x14ac:dyDescent="0.25">
      <c r="A101" s="39"/>
      <c r="B101" s="188" t="s">
        <v>45</v>
      </c>
      <c r="C101" s="189"/>
      <c r="D101" s="189"/>
      <c r="E101" s="189"/>
      <c r="F101" s="190"/>
      <c r="G101" s="40"/>
      <c r="H101" s="16"/>
      <c r="I101" s="16"/>
      <c r="J101" s="16"/>
      <c r="K101" s="3"/>
      <c r="L101" s="3"/>
      <c r="M101" s="3"/>
    </row>
    <row r="102" spans="1:13" ht="26.25" hidden="1" customHeight="1" x14ac:dyDescent="0.25">
      <c r="A102" s="98"/>
      <c r="B102" s="188" t="s">
        <v>105</v>
      </c>
      <c r="C102" s="189"/>
      <c r="D102" s="189"/>
      <c r="E102" s="189"/>
      <c r="F102" s="190"/>
      <c r="G102" s="9">
        <f>H102+I102+J102</f>
        <v>54793</v>
      </c>
      <c r="H102" s="9">
        <f>H13</f>
        <v>0</v>
      </c>
      <c r="I102" s="9">
        <f>I13+I16+I18+I20+I22+I24+I15</f>
        <v>0</v>
      </c>
      <c r="J102" s="9">
        <f>J13+J16+J18+J20+J22+J24+J15</f>
        <v>54793</v>
      </c>
      <c r="M102" s="3"/>
    </row>
    <row r="103" spans="1:13" ht="19.5" hidden="1" x14ac:dyDescent="0.35">
      <c r="A103" s="108"/>
      <c r="B103" s="195" t="s">
        <v>139</v>
      </c>
      <c r="C103" s="195"/>
      <c r="D103" s="195"/>
      <c r="E103" s="195"/>
      <c r="F103" s="195"/>
      <c r="G103" s="171">
        <f>H103+I103+J103</f>
        <v>6700.8</v>
      </c>
      <c r="H103" s="171">
        <v>0</v>
      </c>
      <c r="I103" s="171">
        <v>0</v>
      </c>
      <c r="J103" s="171">
        <f>J38</f>
        <v>6700.8</v>
      </c>
      <c r="K103" s="92"/>
      <c r="M103" s="3"/>
    </row>
    <row r="104" spans="1:13" ht="79.5" customHeight="1" x14ac:dyDescent="0.35">
      <c r="A104" s="1"/>
      <c r="H104" s="2"/>
      <c r="I104" s="1"/>
      <c r="J104" s="1"/>
    </row>
    <row r="105" spans="1:13" ht="66.75" customHeight="1" x14ac:dyDescent="0.35">
      <c r="A105" s="177" t="s">
        <v>136</v>
      </c>
      <c r="B105" s="178"/>
      <c r="C105" s="178"/>
      <c r="D105" s="178"/>
      <c r="E105" s="178"/>
      <c r="F105" s="178"/>
      <c r="G105" s="178"/>
      <c r="H105" s="178"/>
      <c r="I105" s="178"/>
      <c r="J105" s="178"/>
    </row>
  </sheetData>
  <mergeCells count="56">
    <mergeCell ref="C17:C18"/>
    <mergeCell ref="F53:F54"/>
    <mergeCell ref="E29:E30"/>
    <mergeCell ref="C67:C69"/>
    <mergeCell ref="B83:B84"/>
    <mergeCell ref="B70:C70"/>
    <mergeCell ref="E71:E74"/>
    <mergeCell ref="F71:F72"/>
    <mergeCell ref="D31:D34"/>
    <mergeCell ref="E31:E34"/>
    <mergeCell ref="F29:F30"/>
    <mergeCell ref="C19:C20"/>
    <mergeCell ref="C23:C24"/>
    <mergeCell ref="B71:B72"/>
    <mergeCell ref="B78:B79"/>
    <mergeCell ref="D8:D10"/>
    <mergeCell ref="F8:F10"/>
    <mergeCell ref="E8:E10"/>
    <mergeCell ref="A11:A14"/>
    <mergeCell ref="C12:C13"/>
    <mergeCell ref="B11:B14"/>
    <mergeCell ref="D11:D14"/>
    <mergeCell ref="E11:E14"/>
    <mergeCell ref="C14:C15"/>
    <mergeCell ref="B99:F99"/>
    <mergeCell ref="B97:C97"/>
    <mergeCell ref="B98:F98"/>
    <mergeCell ref="B90:C90"/>
    <mergeCell ref="I1:L1"/>
    <mergeCell ref="I9:I10"/>
    <mergeCell ref="A4:J4"/>
    <mergeCell ref="I2:J2"/>
    <mergeCell ref="A5:J5"/>
    <mergeCell ref="J9:J10"/>
    <mergeCell ref="H8:J8"/>
    <mergeCell ref="A8:A10"/>
    <mergeCell ref="H9:H10"/>
    <mergeCell ref="B8:B10"/>
    <mergeCell ref="G8:G10"/>
    <mergeCell ref="C8:C10"/>
    <mergeCell ref="E86:E88"/>
    <mergeCell ref="E53:E54"/>
    <mergeCell ref="A105:J105"/>
    <mergeCell ref="B39:C39"/>
    <mergeCell ref="B50:C50"/>
    <mergeCell ref="C46:C48"/>
    <mergeCell ref="A72:A73"/>
    <mergeCell ref="B85:C85"/>
    <mergeCell ref="A86:A87"/>
    <mergeCell ref="B77:C77"/>
    <mergeCell ref="B102:F102"/>
    <mergeCell ref="B86:B87"/>
    <mergeCell ref="B53:B54"/>
    <mergeCell ref="B103:F103"/>
    <mergeCell ref="B100:F100"/>
    <mergeCell ref="B101:F101"/>
  </mergeCells>
  <pageMargins left="0.70866141732283472" right="0.70866141732283472" top="0.98425196850393704" bottom="0.39370078740157483" header="0.31496062992125984" footer="0.31496062992125984"/>
  <pageSetup paperSize="9" scale="89" orientation="landscape" r:id="rId1"/>
  <headerFooter differentFirst="1">
    <oddHeader xml:space="preserve">&amp;C&amp;"Times New Roman,обычный"&amp;14&amp;P&amp;R&amp;"Times New Roman,курсив"&amp;12Продовження додатка 2  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opLeftCell="A7" zoomScaleNormal="100" workbookViewId="0">
      <selection activeCell="J12" sqref="J12"/>
    </sheetView>
  </sheetViews>
  <sheetFormatPr defaultRowHeight="15" x14ac:dyDescent="0.25"/>
  <cols>
    <col min="1" max="1" width="5" customWidth="1"/>
    <col min="2" max="2" width="38.42578125" customWidth="1"/>
    <col min="3" max="3" width="13" customWidth="1"/>
    <col min="4" max="4" width="16.140625" customWidth="1"/>
    <col min="5" max="5" width="15.85546875" customWidth="1"/>
    <col min="11" max="11" width="13.140625" customWidth="1"/>
    <col min="14" max="14" width="11.5703125" customWidth="1"/>
    <col min="15" max="15" width="13.140625" customWidth="1"/>
    <col min="16" max="16" width="14" customWidth="1"/>
  </cols>
  <sheetData>
    <row r="1" spans="1:5" x14ac:dyDescent="0.25">
      <c r="B1" s="20"/>
    </row>
    <row r="2" spans="1:5" x14ac:dyDescent="0.25">
      <c r="B2" s="20"/>
    </row>
    <row r="3" spans="1:5" ht="19.5" x14ac:dyDescent="0.25">
      <c r="A3" s="23" t="s">
        <v>49</v>
      </c>
      <c r="B3" s="23" t="s">
        <v>48</v>
      </c>
      <c r="C3" s="23">
        <v>2019</v>
      </c>
      <c r="D3" s="23">
        <v>2020</v>
      </c>
      <c r="E3" s="23">
        <v>2021</v>
      </c>
    </row>
    <row r="4" spans="1:5" ht="45" x14ac:dyDescent="0.25">
      <c r="A4" s="22">
        <v>1</v>
      </c>
      <c r="B4" s="22" t="s">
        <v>1</v>
      </c>
      <c r="C4" s="24" t="s">
        <v>52</v>
      </c>
      <c r="D4" s="24" t="s">
        <v>50</v>
      </c>
      <c r="E4" s="24" t="s">
        <v>52</v>
      </c>
    </row>
    <row r="5" spans="1:5" ht="105.75" customHeight="1" x14ac:dyDescent="0.25">
      <c r="A5" s="22">
        <v>2</v>
      </c>
      <c r="B5" s="22" t="s">
        <v>67</v>
      </c>
      <c r="C5" s="24" t="s">
        <v>51</v>
      </c>
      <c r="D5" s="24" t="s">
        <v>53</v>
      </c>
      <c r="E5" s="24" t="s">
        <v>54</v>
      </c>
    </row>
    <row r="6" spans="1:5" ht="108.75" customHeight="1" x14ac:dyDescent="0.25">
      <c r="A6" s="22">
        <v>3</v>
      </c>
      <c r="B6" s="22" t="s">
        <v>68</v>
      </c>
      <c r="C6" s="24" t="s">
        <v>55</v>
      </c>
      <c r="D6" s="24" t="s">
        <v>52</v>
      </c>
      <c r="E6" s="24" t="s">
        <v>52</v>
      </c>
    </row>
    <row r="7" spans="1:5" ht="90" x14ac:dyDescent="0.25">
      <c r="A7" s="22">
        <v>4</v>
      </c>
      <c r="B7" s="22" t="s">
        <v>5</v>
      </c>
      <c r="C7" s="24" t="s">
        <v>52</v>
      </c>
      <c r="D7" s="24" t="s">
        <v>56</v>
      </c>
      <c r="E7" s="24" t="s">
        <v>52</v>
      </c>
    </row>
    <row r="8" spans="1:5" ht="90" x14ac:dyDescent="0.25">
      <c r="A8" s="22">
        <v>5</v>
      </c>
      <c r="B8" s="22" t="s">
        <v>6</v>
      </c>
      <c r="C8" s="24" t="s">
        <v>52</v>
      </c>
      <c r="D8" s="24" t="s">
        <v>52</v>
      </c>
      <c r="E8" s="24" t="s">
        <v>57</v>
      </c>
    </row>
    <row r="9" spans="1:5" ht="75" x14ac:dyDescent="0.25">
      <c r="A9" s="22">
        <v>6</v>
      </c>
      <c r="B9" s="22" t="s">
        <v>36</v>
      </c>
      <c r="C9" s="24" t="s">
        <v>52</v>
      </c>
      <c r="D9" s="24" t="s">
        <v>58</v>
      </c>
      <c r="E9" s="24" t="s">
        <v>52</v>
      </c>
    </row>
    <row r="10" spans="1:5" ht="105" x14ac:dyDescent="0.25">
      <c r="A10" s="22">
        <v>7</v>
      </c>
      <c r="B10" s="22" t="s">
        <v>69</v>
      </c>
      <c r="C10" s="24" t="s">
        <v>52</v>
      </c>
      <c r="D10" s="24" t="s">
        <v>52</v>
      </c>
      <c r="E10" s="24" t="s">
        <v>59</v>
      </c>
    </row>
    <row r="11" spans="1:5" ht="30" x14ac:dyDescent="0.25">
      <c r="A11" s="22">
        <v>8</v>
      </c>
      <c r="B11" s="22" t="s">
        <v>60</v>
      </c>
      <c r="C11" s="24" t="s">
        <v>52</v>
      </c>
      <c r="D11" s="24" t="s">
        <v>61</v>
      </c>
      <c r="E11" s="24" t="s">
        <v>52</v>
      </c>
    </row>
    <row r="12" spans="1:5" ht="60" x14ac:dyDescent="0.25">
      <c r="A12" s="22">
        <v>9</v>
      </c>
      <c r="B12" s="22" t="s">
        <v>70</v>
      </c>
      <c r="C12" s="24" t="s">
        <v>62</v>
      </c>
      <c r="D12" s="24" t="s">
        <v>63</v>
      </c>
      <c r="E12" s="24" t="s">
        <v>52</v>
      </c>
    </row>
    <row r="13" spans="1:5" ht="30" x14ac:dyDescent="0.25">
      <c r="A13" s="22">
        <v>10</v>
      </c>
      <c r="B13" s="22" t="s">
        <v>33</v>
      </c>
      <c r="C13" s="24" t="s">
        <v>52</v>
      </c>
      <c r="D13" s="24" t="s">
        <v>64</v>
      </c>
      <c r="E13" s="24" t="s">
        <v>52</v>
      </c>
    </row>
    <row r="14" spans="1:5" ht="27" customHeight="1" x14ac:dyDescent="0.35">
      <c r="A14" s="232"/>
      <c r="B14" s="233"/>
      <c r="C14" s="25" t="s">
        <v>52</v>
      </c>
      <c r="D14" s="25" t="s">
        <v>65</v>
      </c>
      <c r="E14" s="25" t="s">
        <v>66</v>
      </c>
    </row>
    <row r="15" spans="1:5" x14ac:dyDescent="0.25">
      <c r="B15" s="21"/>
    </row>
    <row r="16" spans="1:5" x14ac:dyDescent="0.25">
      <c r="B16" s="21"/>
    </row>
    <row r="17" spans="2:2" x14ac:dyDescent="0.25">
      <c r="B17" s="21"/>
    </row>
    <row r="18" spans="2:2" x14ac:dyDescent="0.25">
      <c r="B18" s="21"/>
    </row>
    <row r="19" spans="2:2" x14ac:dyDescent="0.25">
      <c r="B19" s="21"/>
    </row>
    <row r="20" spans="2:2" x14ac:dyDescent="0.25">
      <c r="B20" s="20"/>
    </row>
    <row r="21" spans="2:2" x14ac:dyDescent="0.25">
      <c r="B21" s="20"/>
    </row>
    <row r="22" spans="2:2" x14ac:dyDescent="0.25">
      <c r="B22" s="20"/>
    </row>
    <row r="23" spans="2:2" x14ac:dyDescent="0.25">
      <c r="B23" s="20"/>
    </row>
    <row r="24" spans="2:2" x14ac:dyDescent="0.25">
      <c r="B24" s="20"/>
    </row>
    <row r="25" spans="2:2" x14ac:dyDescent="0.25">
      <c r="B25" s="20"/>
    </row>
    <row r="26" spans="2:2" x14ac:dyDescent="0.25">
      <c r="B26" s="20"/>
    </row>
    <row r="27" spans="2:2" x14ac:dyDescent="0.25">
      <c r="B27" s="20"/>
    </row>
    <row r="28" spans="2:2" x14ac:dyDescent="0.25">
      <c r="B28" s="20"/>
    </row>
    <row r="29" spans="2:2" x14ac:dyDescent="0.25">
      <c r="B29" s="20"/>
    </row>
    <row r="30" spans="2:2" x14ac:dyDescent="0.25">
      <c r="B30" s="20"/>
    </row>
    <row r="31" spans="2:2" x14ac:dyDescent="0.25">
      <c r="B31" s="20"/>
    </row>
    <row r="32" spans="2:2" x14ac:dyDescent="0.25">
      <c r="B32" s="20"/>
    </row>
    <row r="33" spans="2:2" x14ac:dyDescent="0.25">
      <c r="B33" s="20"/>
    </row>
    <row r="34" spans="2:2" x14ac:dyDescent="0.25">
      <c r="B34" s="20"/>
    </row>
    <row r="35" spans="2:2" x14ac:dyDescent="0.25">
      <c r="B35" s="20"/>
    </row>
  </sheetData>
  <mergeCells count="1">
    <mergeCell ref="A14:B14"/>
  </mergeCells>
  <pageMargins left="0.7" right="0.7" top="0.75" bottom="0.75" header="0.3" footer="0.3"/>
  <pageSetup paperSize="9" scale="9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2021-04-01T06:46:59Z</dcterms:modified>
</cp:coreProperties>
</file>