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7235" windowHeight="62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Лист1!$A$1:$J$62</definedName>
  </definedNames>
  <calcPr calcId="145621"/>
</workbook>
</file>

<file path=xl/calcChain.xml><?xml version="1.0" encoding="utf-8"?>
<calcChain xmlns="http://schemas.openxmlformats.org/spreadsheetml/2006/main">
  <c r="G23" i="1" l="1"/>
  <c r="G41" i="1" l="1"/>
  <c r="G35" i="1" l="1"/>
  <c r="G44" i="1"/>
  <c r="G43" i="1"/>
  <c r="G22" i="1"/>
  <c r="G11" i="1"/>
  <c r="I43" i="1" l="1"/>
  <c r="G40" i="1"/>
  <c r="H40" i="1"/>
  <c r="I41" i="1"/>
  <c r="E45" i="1"/>
  <c r="H45" i="1"/>
  <c r="I11" i="1"/>
  <c r="C45" i="1"/>
  <c r="I44" i="1"/>
  <c r="G45" i="1" l="1"/>
  <c r="D45" i="1"/>
  <c r="F45" i="1"/>
  <c r="I19" i="1"/>
  <c r="I18" i="1"/>
  <c r="I17" i="1"/>
  <c r="I13" i="1"/>
  <c r="G20" i="1"/>
  <c r="H20" i="1"/>
  <c r="F20" i="1"/>
  <c r="D20" i="1"/>
  <c r="E20" i="1"/>
  <c r="C20" i="1"/>
  <c r="I45" i="1" l="1"/>
  <c r="I20" i="1"/>
  <c r="I49" i="1"/>
  <c r="I50" i="1" s="1"/>
  <c r="D50" i="1"/>
  <c r="E50" i="1"/>
  <c r="F50" i="1"/>
  <c r="G50" i="1"/>
  <c r="H50" i="1"/>
  <c r="C50" i="1"/>
  <c r="D42" i="1"/>
  <c r="E42" i="1"/>
  <c r="F42" i="1"/>
  <c r="G42" i="1"/>
  <c r="H42" i="1"/>
  <c r="C42" i="1"/>
  <c r="I39" i="1"/>
  <c r="I35" i="1"/>
  <c r="I34" i="1"/>
  <c r="I33" i="1"/>
  <c r="I30" i="1"/>
  <c r="I29" i="1"/>
  <c r="I23" i="1"/>
  <c r="I22" i="1"/>
  <c r="D31" i="1"/>
  <c r="E31" i="1"/>
  <c r="F31" i="1"/>
  <c r="G31" i="1"/>
  <c r="H31" i="1"/>
  <c r="C31" i="1"/>
  <c r="E24" i="1"/>
  <c r="F24" i="1"/>
  <c r="G24" i="1"/>
  <c r="H24" i="1"/>
  <c r="D24" i="1"/>
  <c r="C24" i="1"/>
  <c r="F52" i="1" l="1"/>
  <c r="E52" i="1"/>
  <c r="C52" i="1"/>
  <c r="D52" i="1"/>
  <c r="H52" i="1"/>
  <c r="G52" i="1"/>
  <c r="I24" i="1"/>
  <c r="I42" i="1"/>
  <c r="I31" i="1"/>
  <c r="I52" i="1" l="1"/>
</calcChain>
</file>

<file path=xl/sharedStrings.xml><?xml version="1.0" encoding="utf-8"?>
<sst xmlns="http://schemas.openxmlformats.org/spreadsheetml/2006/main" count="92" uniqueCount="76">
  <si>
    <t>Перелік завдань і заходів Програми</t>
  </si>
  <si>
    <t>Назва напряму діяльності (пріоритетні завдання)</t>
  </si>
  <si>
    <t>Перелік заходів програми</t>
  </si>
  <si>
    <t>Орієнтовні обсяги видатків, тис. грн.</t>
  </si>
  <si>
    <t>За роками:</t>
  </si>
  <si>
    <t>Усього</t>
  </si>
  <si>
    <t>Очікувані результати</t>
  </si>
  <si>
    <t>Розділ 1. Заходи державної політики з питань молоді</t>
  </si>
  <si>
    <t>Усього за розділом 1</t>
  </si>
  <si>
    <t>У межах коштів, передбачених відповідною субвенцією</t>
  </si>
  <si>
    <t>Розділ 2. Заходи державної політики з питань сім'ї</t>
  </si>
  <si>
    <t>-</t>
  </si>
  <si>
    <t>Усього за розділом 2</t>
  </si>
  <si>
    <t>Усього за розділом 3</t>
  </si>
  <si>
    <t>Розділ 4. Заходи для дітей</t>
  </si>
  <si>
    <t>Усього за розділом 4</t>
  </si>
  <si>
    <t xml:space="preserve">Розділ 5. Інші видатки
</t>
  </si>
  <si>
    <t>Усього за розділом 5</t>
  </si>
  <si>
    <t>Усього за розділом 6</t>
  </si>
  <si>
    <t>Усього за розділом 7</t>
  </si>
  <si>
    <t>Підтримка молоді, дітей та сімей</t>
  </si>
  <si>
    <t>Залучення жінок до громадської діяльності</t>
  </si>
  <si>
    <t>РАЗОМ                                                                      ЗА ПРОГРАМОЮ:</t>
  </si>
  <si>
    <t>Підтримка осіб, які постраждали від насильства в сім’ї</t>
  </si>
  <si>
    <t>Забезпечення змістовного дозвілля молоді</t>
  </si>
  <si>
    <t>Продовження додатка 2</t>
  </si>
  <si>
    <t>Нагородження обдарованої молоді відзнакою Криворізького міського голови</t>
  </si>
  <si>
    <t xml:space="preserve">Проведення для сімей різних категорій міських акцій та їх участь у міжнародних, всеукраїнських, обласних акціях, конкурсах, фести-валях, виставках, форумах і заходах, спрямованих на відзначення та підтримку сімей </t>
  </si>
  <si>
    <t>1.1.3. Фінансування проєктів-переможців конкурсу місцевого розвитку "Громадський бюджет"</t>
  </si>
  <si>
    <t>1.2. Підтримка обдарованої молоді</t>
  </si>
  <si>
    <t>1.3. Підтримка відмінників навчання вищих державних навчальних закладів I-IV рівнів акредитації,  учнів професійно-технічних закладів міста та молодих науковців віком до 35 років</t>
  </si>
  <si>
    <t xml:space="preserve">2.2. Надання комплексної допомоги особам, які постраждали від насильства в сім’ї
</t>
  </si>
  <si>
    <t xml:space="preserve">4.1.2. Виділення путівок дітям з інвалідністю у заклади оздоровлення та відпочинку
</t>
  </si>
  <si>
    <t>4.3. Підтримка обдарованих дітей</t>
  </si>
  <si>
    <r>
      <t>4.1. Створення умов для забезпечення прав дітей</t>
    </r>
    <r>
      <rPr>
        <i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на оздоровлення та відпочинок, у тому числі тих, які виховуються в сім’ях, що не спроможні або не бажають виконувати виховні функції</t>
    </r>
  </si>
  <si>
    <t xml:space="preserve">Реалізація політики щодо забезпечення рівних прав та можливостей жінок і  чоловіків, соціального та правового захисту жінок у місті
</t>
  </si>
  <si>
    <t xml:space="preserve">6.1.Утримання Криворізького міського центру соціальних служб для сім'ї, дітей та молоді, у тому числі:                                              </t>
  </si>
  <si>
    <t>формування в активної молоді міста відповідальної громадської позиції</t>
  </si>
  <si>
    <t>Відзначення обдарованої молоді</t>
  </si>
  <si>
    <t>Відзначення талановитої та обдарованої молоді</t>
  </si>
  <si>
    <t>1.4. Надання субвенції з міського бюджету до бюджетів районних у місті рад на фінансування проєктів-переможців конкурсу місцевого розвитку "Громадський бюджет"</t>
  </si>
  <si>
    <t>Популяризація сімейних цінностей; підтримка талановитих творчих сімей; соціальна підтримка дітей із сімей пільгових категорій</t>
  </si>
  <si>
    <t xml:space="preserve">3.1.Проведення міських заходів з питань гендерної рівності, попередження торгівлі людьми 
</t>
  </si>
  <si>
    <t>Зменшення кількості випадків насильства в сім'ях</t>
  </si>
  <si>
    <t xml:space="preserve">Здійснення заходів, спрямованих на збільшення кількості дітей, забезпечених відпочинком і оздоровленням
</t>
  </si>
  <si>
    <t>Підтримка дітей пільгових категорій</t>
  </si>
  <si>
    <t xml:space="preserve">Соціальна підтримка дітей піль-гових категорій </t>
  </si>
  <si>
    <t>Підтримка молодих сімей і молоді, збільшення кількості молодих сімей та молоді, за-безпечених житлом</t>
  </si>
  <si>
    <t>Розділ 8. Надання субвенції з міського бюджету до бюджетів районних у місті рад на виконання доручень виборців депутатами обласної ради за рахунок відповідної субвенції з обласного бюджету</t>
  </si>
  <si>
    <t xml:space="preserve">Розділ 7. Надання пільгового довгострокового кредиту на придбання житла </t>
  </si>
  <si>
    <t>Розділ 3. Заходи, спрямовані на поліпшення становища жінок у місті</t>
  </si>
  <si>
    <t>2.1. Забезпечення сприятливих умов для всебічного розвитку сім'ї та її членів, найповнішої реалізації сім'єю своїх функцій і поліпшення її життєвого рівня, підвищення ролі сім'ї як основи суспільства</t>
  </si>
  <si>
    <t xml:space="preserve">Утримання Комунального закладу "Кризовий центр для жінок, постраждалих від насильства в сім’ї, "З надією в майбутнє" Криворізької міської ради" </t>
  </si>
  <si>
    <t>4.1.1. Організація перевезення дітей у дитячі заклади оздоровлення та відпочинку</t>
  </si>
  <si>
    <t>Проведення міських акції, заходів для дітей з інвалідністю, дітей, батьки яких загинули в зоні проведення антитерористичної операції на сході України та операції об’єднаних сил у Донецькій і Луганській областях, дітей з багатодітних сімей та сімей, що опинилися в складних життєвих обставинах</t>
  </si>
  <si>
    <t>4.2. Підтримка дітей пільгових категорій</t>
  </si>
  <si>
    <t>Відзначення обдарованих дітей</t>
  </si>
  <si>
    <t>Нагородження обдарованих дітей відзнакою Криворізького міського голови</t>
  </si>
  <si>
    <t>Проведення заходів  виконавчими комітетами  районних у місті рад</t>
  </si>
  <si>
    <t>Підтримка талановитої та обдарованої молоді, забезпечення змістовного дозвілля молоді; підвищення рівня національної свідомості молоді, сформовані в молоді  почуття патріотизму й духовності</t>
  </si>
  <si>
    <t xml:space="preserve">1.1. Створення сприятливих   умов для інтелектуального самовдосконалення та підтримка творчих ініціатив молоді, талановитої й обдарованої молоді, молодіжних громадських організацій, органів студентського самоврядування; формування в молоді почуття патріотизму й духовності, любові до свого народу, його історії, культурних та  історичних цінностей 
</t>
  </si>
  <si>
    <t>3.2. Участь жінок міста в міжнародних, всеукраїнських, обласних, міських заходах, акціях, конкурсах (Міжнародний жіночий день,  День матері)</t>
  </si>
  <si>
    <t>Призначення іменних стипендій       ім. Г.І.Гутовського, О.М.Поля, В.Ф.Бизова, В.М.Гурова</t>
  </si>
  <si>
    <t>Інформування про заходи  в житті міста, що відбуваються за підтримки департаменту у справах сім’ї, молоді та спорту виконкому Криворізької міської ради</t>
  </si>
  <si>
    <t xml:space="preserve">Забезпечення надання соціальних послуг дітям, молоді та сім'ям, які опинилися в складних життєвих обставинах і потребують сторонньої допомоги; соціальне інспектування та соціальний супровід сімей, дітей і молоді, які перебувають у складних життєвих обставинах, при-йомних сімей та дитячих будинків сімейного типу; підбір кандидатів у опікуни, піклувальники,  прийомні  батьки, батьки-вихователі та їх навчання з метою підвищення їх виховного потенціалу
</t>
  </si>
  <si>
    <t xml:space="preserve">Розділ 6. Утримання центрів соціальних служб для сім'ї, дітей та молоді                     </t>
  </si>
  <si>
    <t>1.1.2.Сприяння діяльності органів  студентського самоврядування (за рахунок коштів обласного бюджету)</t>
  </si>
  <si>
    <t>Висвітлення діяльності департаменту у справах сім’ї, молоді та спорту виконкому Криворізької міської ради  в засобах масової інформації  та інші видатки</t>
  </si>
  <si>
    <t xml:space="preserve">Сприяння  в  наданні   фінансово-кредитної підтримки молодим сім'ям та одиноким молодим громадянам на будівництво (реконструкцію) житла у м.Кривому Розі
</t>
  </si>
  <si>
    <t xml:space="preserve">Програма реалізації державної та місцевої політики поліпшення                                                                                                            
  становища дітей, молоді, жінок і сім’ї у м. Кривому Розі на 2017 – 2022 роки
</t>
  </si>
  <si>
    <t>Реалізація заходів  у межах міського конкурсу «Громадський бюджет»</t>
  </si>
  <si>
    <t xml:space="preserve">1.1.1. Проведення та участь молоді міста в міжнародних, всеукраїнських обласних, міських форумах, семінарах, акціях, конференціях, конкурсах, змаганнях, «круглих столах», нарадах та інших заходах; сприяння діяльності органів  студентського самоврядування, громадських організацій, підготовка молодіжних лідерів місцевого самоврядування; організація заходів з національно-патріотичного виховання молоді (за рахунок коштів місцевого бюджету)
</t>
  </si>
  <si>
    <t xml:space="preserve">Керуюча справами виконкому                                          </t>
  </si>
  <si>
    <t xml:space="preserve">          Додаток 2</t>
  </si>
  <si>
    <t xml:space="preserve">                       Тетяна Мала</t>
  </si>
  <si>
    <t xml:space="preserve">   до рішення міської ради 24.02.2021 №263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</si>
</sst>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center" vertical="top" wrapText="1"/>
    </xf>
    <xf numFmtId="164" fontId="7" fillId="0" borderId="3" xfId="0" applyNumberFormat="1" applyFont="1" applyBorder="1" applyAlignment="1">
      <alignment horizontal="center" vertical="top"/>
    </xf>
    <xf numFmtId="164" fontId="7" fillId="0" borderId="1" xfId="0" applyNumberFormat="1" applyFont="1" applyBorder="1" applyAlignment="1">
      <alignment horizontal="center" vertical="top"/>
    </xf>
    <xf numFmtId="164" fontId="7" fillId="0" borderId="3" xfId="0" applyNumberFormat="1" applyFont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justify" vertical="top"/>
    </xf>
    <xf numFmtId="0" fontId="0" fillId="0" borderId="1" xfId="0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/>
    </xf>
    <xf numFmtId="0" fontId="6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/>
    </xf>
    <xf numFmtId="0" fontId="7" fillId="0" borderId="1" xfId="0" applyFont="1" applyBorder="1" applyAlignment="1">
      <alignment horizontal="justify"/>
    </xf>
    <xf numFmtId="0" fontId="8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justify" vertical="top"/>
    </xf>
    <xf numFmtId="0" fontId="7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justify" vertical="top"/>
    </xf>
    <xf numFmtId="0" fontId="5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64" fontId="3" fillId="0" borderId="1" xfId="0" applyNumberFormat="1" applyFont="1" applyBorder="1"/>
    <xf numFmtId="0" fontId="3" fillId="0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164" fontId="7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justify"/>
    </xf>
    <xf numFmtId="0" fontId="7" fillId="0" borderId="0" xfId="0" applyFont="1" applyBorder="1" applyAlignment="1">
      <alignment horizontal="justify"/>
    </xf>
    <xf numFmtId="164" fontId="3" fillId="0" borderId="0" xfId="0" applyNumberFormat="1" applyFont="1" applyBorder="1"/>
    <xf numFmtId="0" fontId="6" fillId="0" borderId="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6" fillId="0" borderId="1" xfId="0" applyFont="1" applyBorder="1" applyAlignment="1">
      <alignment horizontal="justify" vertical="top"/>
    </xf>
    <xf numFmtId="0" fontId="7" fillId="0" borderId="4" xfId="0" applyFont="1" applyBorder="1" applyAlignment="1">
      <alignment horizontal="left" vertical="top" wrapText="1"/>
    </xf>
    <xf numFmtId="0" fontId="12" fillId="0" borderId="0" xfId="0" applyFont="1"/>
    <xf numFmtId="0" fontId="13" fillId="0" borderId="0" xfId="0" applyFont="1"/>
    <xf numFmtId="164" fontId="0" fillId="0" borderId="0" xfId="0" applyNumberFormat="1"/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7" fillId="0" borderId="11" xfId="0" applyFont="1" applyBorder="1" applyAlignment="1">
      <alignment horizontal="justify" vertical="top" wrapText="1"/>
    </xf>
    <xf numFmtId="49" fontId="7" fillId="0" borderId="11" xfId="0" applyNumberFormat="1" applyFont="1" applyBorder="1" applyAlignment="1">
      <alignment horizontal="center" vertical="top"/>
    </xf>
    <xf numFmtId="164" fontId="7" fillId="0" borderId="11" xfId="0" applyNumberFormat="1" applyFont="1" applyBorder="1" applyAlignment="1">
      <alignment horizontal="center" vertical="top"/>
    </xf>
    <xf numFmtId="164" fontId="7" fillId="0" borderId="5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/>
    </xf>
    <xf numFmtId="164" fontId="7" fillId="0" borderId="3" xfId="0" applyNumberFormat="1" applyFont="1" applyFill="1" applyBorder="1" applyAlignment="1">
      <alignment horizontal="center" vertical="top" wrapText="1"/>
    </xf>
    <xf numFmtId="164" fontId="7" fillId="0" borderId="4" xfId="0" applyNumberFormat="1" applyFont="1" applyFill="1" applyBorder="1" applyAlignment="1">
      <alignment horizontal="center" vertical="top"/>
    </xf>
    <xf numFmtId="164" fontId="7" fillId="0" borderId="11" xfId="0" applyNumberFormat="1" applyFont="1" applyFill="1" applyBorder="1" applyAlignment="1">
      <alignment horizontal="center" vertical="top"/>
    </xf>
    <xf numFmtId="164" fontId="7" fillId="0" borderId="1" xfId="0" applyNumberFormat="1" applyFont="1" applyFill="1" applyBorder="1" applyAlignment="1">
      <alignment horizontal="center" vertical="top"/>
    </xf>
    <xf numFmtId="0" fontId="7" fillId="0" borderId="4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164" fontId="7" fillId="0" borderId="13" xfId="0" applyNumberFormat="1" applyFont="1" applyBorder="1" applyAlignment="1">
      <alignment horizontal="center" vertical="top"/>
    </xf>
    <xf numFmtId="0" fontId="8" fillId="0" borderId="4" xfId="0" applyFont="1" applyBorder="1" applyAlignment="1">
      <alignment horizontal="justify" vertical="top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2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right" vertical="top" wrapText="1"/>
    </xf>
    <xf numFmtId="0" fontId="7" fillId="0" borderId="8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right" wrapText="1"/>
    </xf>
    <xf numFmtId="0" fontId="11" fillId="0" borderId="7" xfId="0" applyFont="1" applyBorder="1" applyAlignment="1">
      <alignment horizontal="right" vertical="top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view="pageBreakPreview" zoomScale="95" zoomScaleSheetLayoutView="95" workbookViewId="0">
      <selection activeCell="A4" sqref="A4:J4"/>
    </sheetView>
  </sheetViews>
  <sheetFormatPr defaultRowHeight="15" x14ac:dyDescent="0.25"/>
  <cols>
    <col min="1" max="1" width="32.5703125" customWidth="1"/>
    <col min="2" max="2" width="30.28515625" customWidth="1"/>
    <col min="4" max="4" width="10.7109375" customWidth="1"/>
    <col min="5" max="5" width="11.42578125" customWidth="1"/>
    <col min="6" max="6" width="11" customWidth="1"/>
    <col min="7" max="7" width="11.28515625" customWidth="1"/>
    <col min="8" max="8" width="10.85546875" customWidth="1"/>
    <col min="9" max="9" width="11.7109375" customWidth="1"/>
    <col min="10" max="10" width="25.85546875" customWidth="1"/>
  </cols>
  <sheetData>
    <row r="1" spans="1:14" ht="27.75" customHeight="1" x14ac:dyDescent="0.25">
      <c r="I1" s="70" t="s">
        <v>73</v>
      </c>
      <c r="J1" s="70"/>
    </row>
    <row r="2" spans="1:14" ht="32.25" customHeight="1" x14ac:dyDescent="0.25">
      <c r="I2" s="74" t="s">
        <v>75</v>
      </c>
      <c r="J2" s="74"/>
    </row>
    <row r="3" spans="1:14" ht="81" customHeight="1" x14ac:dyDescent="0.35">
      <c r="A3" s="92" t="s">
        <v>69</v>
      </c>
      <c r="B3" s="93"/>
      <c r="C3" s="93"/>
      <c r="D3" s="93"/>
      <c r="E3" s="93"/>
      <c r="F3" s="93"/>
      <c r="G3" s="93"/>
      <c r="H3" s="93"/>
      <c r="I3" s="93"/>
      <c r="J3" s="93"/>
    </row>
    <row r="4" spans="1:14" ht="45.75" customHeight="1" x14ac:dyDescent="0.25">
      <c r="A4" s="94" t="s">
        <v>0</v>
      </c>
      <c r="B4" s="94"/>
      <c r="C4" s="94"/>
      <c r="D4" s="94"/>
      <c r="E4" s="94"/>
      <c r="F4" s="94"/>
      <c r="G4" s="94"/>
      <c r="H4" s="94"/>
      <c r="I4" s="94"/>
      <c r="J4" s="94"/>
    </row>
    <row r="5" spans="1:14" ht="14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x14ac:dyDescent="0.25">
      <c r="A6" s="95" t="s">
        <v>1</v>
      </c>
      <c r="B6" s="95" t="s">
        <v>2</v>
      </c>
      <c r="C6" s="96" t="s">
        <v>3</v>
      </c>
      <c r="D6" s="96"/>
      <c r="E6" s="96"/>
      <c r="F6" s="96"/>
      <c r="G6" s="96"/>
      <c r="H6" s="96"/>
      <c r="I6" s="96"/>
      <c r="J6" s="95" t="s">
        <v>6</v>
      </c>
    </row>
    <row r="7" spans="1:14" x14ac:dyDescent="0.25">
      <c r="A7" s="95"/>
      <c r="B7" s="95"/>
      <c r="C7" s="96" t="s">
        <v>4</v>
      </c>
      <c r="D7" s="96"/>
      <c r="E7" s="96"/>
      <c r="F7" s="96"/>
      <c r="G7" s="96"/>
      <c r="H7" s="96"/>
      <c r="I7" s="96" t="s">
        <v>5</v>
      </c>
      <c r="J7" s="95"/>
    </row>
    <row r="8" spans="1:14" ht="24" customHeight="1" x14ac:dyDescent="0.25">
      <c r="A8" s="95"/>
      <c r="B8" s="95"/>
      <c r="C8" s="38">
        <v>2017</v>
      </c>
      <c r="D8" s="38">
        <v>2018</v>
      </c>
      <c r="E8" s="38">
        <v>2019</v>
      </c>
      <c r="F8" s="38">
        <v>2020</v>
      </c>
      <c r="G8" s="33">
        <v>2021</v>
      </c>
      <c r="H8" s="33">
        <v>2022</v>
      </c>
      <c r="I8" s="96"/>
      <c r="J8" s="95"/>
    </row>
    <row r="9" spans="1:14" ht="18" customHeight="1" x14ac:dyDescent="0.25">
      <c r="A9" s="34">
        <v>1</v>
      </c>
      <c r="B9" s="34">
        <v>2</v>
      </c>
      <c r="C9" s="34">
        <v>3</v>
      </c>
      <c r="D9" s="34">
        <v>4</v>
      </c>
      <c r="E9" s="34">
        <v>5</v>
      </c>
      <c r="F9" s="34">
        <v>6</v>
      </c>
      <c r="G9" s="34">
        <v>7</v>
      </c>
      <c r="H9" s="34">
        <v>8</v>
      </c>
      <c r="I9" s="34">
        <v>9</v>
      </c>
      <c r="J9" s="34">
        <v>10</v>
      </c>
    </row>
    <row r="10" spans="1:14" ht="34.5" customHeight="1" x14ac:dyDescent="0.25">
      <c r="A10" s="22" t="s">
        <v>7</v>
      </c>
      <c r="B10" s="46"/>
      <c r="C10" s="12"/>
      <c r="D10" s="12"/>
      <c r="E10" s="12"/>
      <c r="F10" s="12"/>
      <c r="G10" s="12"/>
      <c r="H10" s="12"/>
      <c r="I10" s="12"/>
      <c r="J10" s="12"/>
    </row>
    <row r="11" spans="1:14" ht="219" customHeight="1" x14ac:dyDescent="0.25">
      <c r="A11" s="89" t="s">
        <v>60</v>
      </c>
      <c r="B11" s="66" t="s">
        <v>71</v>
      </c>
      <c r="C11" s="44">
        <v>79.3</v>
      </c>
      <c r="D11" s="23">
        <v>84.9</v>
      </c>
      <c r="E11" s="3">
        <v>128.6</v>
      </c>
      <c r="F11" s="3">
        <v>135.69999999999999</v>
      </c>
      <c r="G11" s="61">
        <f>213</f>
        <v>213</v>
      </c>
      <c r="H11" s="23">
        <v>144.1</v>
      </c>
      <c r="I11" s="23">
        <f>SUM(C11:H11)</f>
        <v>785.6</v>
      </c>
      <c r="J11" s="80" t="s">
        <v>59</v>
      </c>
    </row>
    <row r="12" spans="1:14" ht="66" customHeight="1" x14ac:dyDescent="0.25">
      <c r="A12" s="90"/>
      <c r="B12" s="67" t="s">
        <v>66</v>
      </c>
      <c r="C12" s="45"/>
      <c r="D12" s="24"/>
      <c r="E12" s="82" t="s">
        <v>9</v>
      </c>
      <c r="F12" s="82"/>
      <c r="G12" s="82"/>
      <c r="H12" s="82"/>
      <c r="I12" s="82"/>
      <c r="J12" s="85"/>
    </row>
    <row r="13" spans="1:14" ht="53.25" customHeight="1" x14ac:dyDescent="0.25">
      <c r="A13" s="91"/>
      <c r="B13" s="60" t="s">
        <v>28</v>
      </c>
      <c r="C13" s="9"/>
      <c r="D13" s="5"/>
      <c r="E13" s="5"/>
      <c r="F13" s="36">
        <v>195</v>
      </c>
      <c r="G13" s="5">
        <v>345.9</v>
      </c>
      <c r="H13" s="5">
        <v>367.3</v>
      </c>
      <c r="I13" s="8">
        <f>SUM(F13:H13)</f>
        <v>908.2</v>
      </c>
      <c r="J13" s="81"/>
      <c r="N13" s="51"/>
    </row>
    <row r="14" spans="1:14" ht="27" customHeight="1" x14ac:dyDescent="0.25">
      <c r="A14" s="83">
        <v>2</v>
      </c>
      <c r="B14" s="83"/>
      <c r="C14" s="83"/>
      <c r="D14" s="83"/>
      <c r="E14" s="83"/>
      <c r="F14" s="83"/>
      <c r="G14" s="83"/>
      <c r="H14" s="83"/>
      <c r="I14" s="83"/>
      <c r="J14" s="83"/>
    </row>
    <row r="15" spans="1:14" ht="34.5" customHeight="1" x14ac:dyDescent="0.25">
      <c r="A15" s="84" t="s">
        <v>25</v>
      </c>
      <c r="B15" s="84"/>
      <c r="C15" s="84"/>
      <c r="D15" s="84"/>
      <c r="E15" s="84"/>
      <c r="F15" s="84"/>
      <c r="G15" s="84"/>
      <c r="H15" s="84"/>
      <c r="I15" s="84"/>
      <c r="J15" s="84"/>
      <c r="N15" s="51"/>
    </row>
    <row r="16" spans="1:14" ht="22.5" customHeight="1" x14ac:dyDescent="0.25">
      <c r="A16" s="34">
        <v>1</v>
      </c>
      <c r="B16" s="34">
        <v>2</v>
      </c>
      <c r="C16" s="34">
        <v>3</v>
      </c>
      <c r="D16" s="34">
        <v>4</v>
      </c>
      <c r="E16" s="34">
        <v>5</v>
      </c>
      <c r="F16" s="34">
        <v>6</v>
      </c>
      <c r="G16" s="34">
        <v>7</v>
      </c>
      <c r="H16" s="34">
        <v>8</v>
      </c>
      <c r="I16" s="34">
        <v>9</v>
      </c>
      <c r="J16" s="34">
        <v>10</v>
      </c>
      <c r="N16" s="51"/>
    </row>
    <row r="17" spans="1:13" ht="60" customHeight="1" x14ac:dyDescent="0.25">
      <c r="A17" s="26" t="s">
        <v>29</v>
      </c>
      <c r="B17" s="39" t="s">
        <v>26</v>
      </c>
      <c r="C17" s="3">
        <v>49.5</v>
      </c>
      <c r="D17" s="3">
        <v>51.4</v>
      </c>
      <c r="E17" s="3">
        <v>52.1</v>
      </c>
      <c r="F17" s="3">
        <v>106.9</v>
      </c>
      <c r="G17" s="3">
        <v>84.3</v>
      </c>
      <c r="H17" s="3">
        <v>84.9</v>
      </c>
      <c r="I17" s="23">
        <f>SUM(C17:H17)</f>
        <v>429.1</v>
      </c>
      <c r="J17" s="39" t="s">
        <v>38</v>
      </c>
    </row>
    <row r="18" spans="1:13" ht="84" customHeight="1" x14ac:dyDescent="0.25">
      <c r="A18" s="48" t="s">
        <v>30</v>
      </c>
      <c r="B18" s="53" t="s">
        <v>62</v>
      </c>
      <c r="C18" s="6">
        <v>319</v>
      </c>
      <c r="D18" s="6">
        <v>390.5</v>
      </c>
      <c r="E18" s="6">
        <v>390.5</v>
      </c>
      <c r="F18" s="6">
        <v>390.5</v>
      </c>
      <c r="G18" s="6">
        <v>390.5</v>
      </c>
      <c r="H18" s="6">
        <v>390.5</v>
      </c>
      <c r="I18" s="10">
        <f>SUM(C18:H18)</f>
        <v>2271.5</v>
      </c>
      <c r="J18" s="52" t="s">
        <v>39</v>
      </c>
    </row>
    <row r="19" spans="1:13" ht="81.75" customHeight="1" x14ac:dyDescent="0.25">
      <c r="A19" s="39" t="s">
        <v>40</v>
      </c>
      <c r="B19" s="39" t="s">
        <v>58</v>
      </c>
      <c r="C19" s="5" t="s">
        <v>11</v>
      </c>
      <c r="D19" s="5" t="s">
        <v>11</v>
      </c>
      <c r="E19" s="5" t="s">
        <v>11</v>
      </c>
      <c r="F19" s="5">
        <v>545.70000000000005</v>
      </c>
      <c r="G19" s="5">
        <v>595.9</v>
      </c>
      <c r="H19" s="5">
        <v>632.9</v>
      </c>
      <c r="I19" s="8">
        <f>SUM(F19:H19)</f>
        <v>1774.5</v>
      </c>
      <c r="J19" s="39" t="s">
        <v>24</v>
      </c>
    </row>
    <row r="20" spans="1:13" ht="33.75" customHeight="1" x14ac:dyDescent="0.25">
      <c r="A20" s="16" t="s">
        <v>8</v>
      </c>
      <c r="B20" s="16"/>
      <c r="C20" s="13">
        <f>C11+C17+C18</f>
        <v>447.8</v>
      </c>
      <c r="D20" s="13">
        <f t="shared" ref="D20:E20" si="0">D11+D17+D18</f>
        <v>526.79999999999995</v>
      </c>
      <c r="E20" s="13">
        <f t="shared" si="0"/>
        <v>571.20000000000005</v>
      </c>
      <c r="F20" s="13">
        <f>F11+F13+F17+F18+F19</f>
        <v>1373.8000000000002</v>
      </c>
      <c r="G20" s="13">
        <f t="shared" ref="G20:H20" si="1">G11+G13+G17+G18+G19</f>
        <v>1629.6</v>
      </c>
      <c r="H20" s="13">
        <f t="shared" si="1"/>
        <v>1619.6999999999998</v>
      </c>
      <c r="I20" s="13">
        <f>I11+I13+I17+I18+I19</f>
        <v>6168.9</v>
      </c>
      <c r="J20" s="16"/>
      <c r="M20" s="51"/>
    </row>
    <row r="21" spans="1:13" ht="36.75" customHeight="1" x14ac:dyDescent="0.25">
      <c r="A21" s="16" t="s">
        <v>10</v>
      </c>
      <c r="B21" s="15"/>
      <c r="C21" s="4"/>
      <c r="D21" s="4"/>
      <c r="E21" s="4"/>
      <c r="F21" s="4"/>
      <c r="G21" s="3"/>
      <c r="H21" s="3"/>
      <c r="I21" s="3"/>
      <c r="J21" s="15"/>
    </row>
    <row r="22" spans="1:13" ht="122.25" customHeight="1" x14ac:dyDescent="0.25">
      <c r="A22" s="39" t="s">
        <v>51</v>
      </c>
      <c r="B22" s="28" t="s">
        <v>27</v>
      </c>
      <c r="C22" s="6">
        <v>103.5</v>
      </c>
      <c r="D22" s="6">
        <v>110.5</v>
      </c>
      <c r="E22" s="6">
        <v>143.5</v>
      </c>
      <c r="F22" s="6">
        <v>13630.9</v>
      </c>
      <c r="G22" s="62">
        <f>13631.4</f>
        <v>13631.4</v>
      </c>
      <c r="H22" s="5">
        <v>13621.5</v>
      </c>
      <c r="I22" s="10">
        <f>SUM(C22:H22)</f>
        <v>41241.300000000003</v>
      </c>
      <c r="J22" s="39" t="s">
        <v>41</v>
      </c>
    </row>
    <row r="23" spans="1:13" ht="78.75" customHeight="1" x14ac:dyDescent="0.25">
      <c r="A23" s="39" t="s">
        <v>31</v>
      </c>
      <c r="B23" s="28" t="s">
        <v>52</v>
      </c>
      <c r="C23" s="5" t="s">
        <v>11</v>
      </c>
      <c r="D23" s="5">
        <v>1319.5</v>
      </c>
      <c r="E23" s="5">
        <v>1461</v>
      </c>
      <c r="F23" s="5">
        <v>1580.7</v>
      </c>
      <c r="G23" s="62">
        <f>1953.4</f>
        <v>1953.4</v>
      </c>
      <c r="H23" s="5">
        <v>2119</v>
      </c>
      <c r="I23" s="8">
        <f>SUM(C23:H23)</f>
        <v>8433.6</v>
      </c>
      <c r="J23" s="27" t="s">
        <v>23</v>
      </c>
    </row>
    <row r="24" spans="1:13" ht="29.25" customHeight="1" x14ac:dyDescent="0.25">
      <c r="A24" s="16" t="s">
        <v>12</v>
      </c>
      <c r="B24" s="17"/>
      <c r="C24" s="14">
        <f>C22</f>
        <v>103.5</v>
      </c>
      <c r="D24" s="14">
        <f>D22+D23</f>
        <v>1430</v>
      </c>
      <c r="E24" s="14">
        <f t="shared" ref="E24:I24" si="2">E22+E23</f>
        <v>1604.5</v>
      </c>
      <c r="F24" s="14">
        <f t="shared" si="2"/>
        <v>15211.6</v>
      </c>
      <c r="G24" s="14">
        <f t="shared" si="2"/>
        <v>15584.8</v>
      </c>
      <c r="H24" s="14">
        <f t="shared" si="2"/>
        <v>15740.5</v>
      </c>
      <c r="I24" s="14">
        <f t="shared" si="2"/>
        <v>49674.9</v>
      </c>
      <c r="J24" s="11"/>
    </row>
    <row r="25" spans="1:13" ht="25.5" customHeight="1" x14ac:dyDescent="0.25">
      <c r="A25" s="83">
        <v>3</v>
      </c>
      <c r="B25" s="83"/>
      <c r="C25" s="83"/>
      <c r="D25" s="83"/>
      <c r="E25" s="83"/>
      <c r="F25" s="83"/>
      <c r="G25" s="83"/>
      <c r="H25" s="83"/>
      <c r="I25" s="83"/>
      <c r="J25" s="83"/>
    </row>
    <row r="26" spans="1:13" ht="24.75" customHeight="1" x14ac:dyDescent="0.25">
      <c r="A26" s="84" t="s">
        <v>25</v>
      </c>
      <c r="B26" s="84"/>
      <c r="C26" s="84"/>
      <c r="D26" s="84"/>
      <c r="E26" s="84"/>
      <c r="F26" s="84"/>
      <c r="G26" s="84"/>
      <c r="H26" s="84"/>
      <c r="I26" s="84"/>
      <c r="J26" s="84"/>
    </row>
    <row r="27" spans="1:13" ht="17.25" customHeight="1" x14ac:dyDescent="0.25">
      <c r="A27" s="34">
        <v>1</v>
      </c>
      <c r="B27" s="34">
        <v>2</v>
      </c>
      <c r="C27" s="34">
        <v>3</v>
      </c>
      <c r="D27" s="34">
        <v>4</v>
      </c>
      <c r="E27" s="34">
        <v>5</v>
      </c>
      <c r="F27" s="34">
        <v>6</v>
      </c>
      <c r="G27" s="34">
        <v>7</v>
      </c>
      <c r="H27" s="34">
        <v>8</v>
      </c>
      <c r="I27" s="34">
        <v>9</v>
      </c>
      <c r="J27" s="34">
        <v>10</v>
      </c>
    </row>
    <row r="28" spans="1:13" ht="42" customHeight="1" x14ac:dyDescent="0.25">
      <c r="A28" s="16" t="s">
        <v>50</v>
      </c>
      <c r="B28" s="11"/>
      <c r="C28" s="8"/>
      <c r="D28" s="8"/>
      <c r="E28" s="8"/>
      <c r="F28" s="8"/>
      <c r="G28" s="8"/>
      <c r="H28" s="8"/>
      <c r="I28" s="8"/>
      <c r="J28" s="11"/>
    </row>
    <row r="29" spans="1:13" ht="77.25" customHeight="1" x14ac:dyDescent="0.25">
      <c r="A29" s="37" t="s">
        <v>35</v>
      </c>
      <c r="B29" s="39" t="s">
        <v>42</v>
      </c>
      <c r="C29" s="5">
        <v>4</v>
      </c>
      <c r="D29" s="5">
        <v>4</v>
      </c>
      <c r="E29" s="5">
        <v>10</v>
      </c>
      <c r="F29" s="8">
        <v>10</v>
      </c>
      <c r="G29" s="8">
        <v>10</v>
      </c>
      <c r="H29" s="8">
        <v>10</v>
      </c>
      <c r="I29" s="8">
        <f>SUM(C29:H29)</f>
        <v>48</v>
      </c>
      <c r="J29" s="26" t="s">
        <v>43</v>
      </c>
    </row>
    <row r="30" spans="1:13" ht="88.5" customHeight="1" x14ac:dyDescent="0.25">
      <c r="A30" s="37"/>
      <c r="B30" s="39" t="s">
        <v>61</v>
      </c>
      <c r="C30" s="5">
        <v>16</v>
      </c>
      <c r="D30" s="5">
        <v>17.399999999999999</v>
      </c>
      <c r="E30" s="5">
        <v>69.5</v>
      </c>
      <c r="F30" s="8">
        <v>69.2</v>
      </c>
      <c r="G30" s="8">
        <v>74.5</v>
      </c>
      <c r="H30" s="8">
        <v>74.099999999999994</v>
      </c>
      <c r="I30" s="8">
        <f>SUM(C30:H30)</f>
        <v>320.70000000000005</v>
      </c>
      <c r="J30" s="35" t="s">
        <v>21</v>
      </c>
    </row>
    <row r="31" spans="1:13" ht="27.75" customHeight="1" x14ac:dyDescent="0.25">
      <c r="A31" s="18" t="s">
        <v>13</v>
      </c>
      <c r="B31" s="17"/>
      <c r="C31" s="14">
        <f t="shared" ref="C31:I31" si="3">SUM(C29:C30)</f>
        <v>20</v>
      </c>
      <c r="D31" s="14">
        <f t="shared" si="3"/>
        <v>21.4</v>
      </c>
      <c r="E31" s="14">
        <f t="shared" si="3"/>
        <v>79.5</v>
      </c>
      <c r="F31" s="14">
        <f t="shared" si="3"/>
        <v>79.2</v>
      </c>
      <c r="G31" s="14">
        <f t="shared" si="3"/>
        <v>84.5</v>
      </c>
      <c r="H31" s="14">
        <f t="shared" si="3"/>
        <v>84.1</v>
      </c>
      <c r="I31" s="14">
        <f t="shared" si="3"/>
        <v>368.70000000000005</v>
      </c>
      <c r="J31" s="11"/>
    </row>
    <row r="32" spans="1:13" ht="27" customHeight="1" x14ac:dyDescent="0.25">
      <c r="A32" s="18" t="s">
        <v>14</v>
      </c>
      <c r="B32" s="29"/>
      <c r="C32" s="10"/>
      <c r="D32" s="10"/>
      <c r="E32" s="10"/>
      <c r="F32" s="8"/>
      <c r="G32" s="8"/>
      <c r="H32" s="8"/>
      <c r="I32" s="8"/>
      <c r="J32" s="11"/>
    </row>
    <row r="33" spans="1:10" ht="97.5" customHeight="1" x14ac:dyDescent="0.25">
      <c r="A33" s="80" t="s">
        <v>34</v>
      </c>
      <c r="B33" s="11" t="s">
        <v>53</v>
      </c>
      <c r="C33" s="5">
        <v>156.4</v>
      </c>
      <c r="D33" s="5">
        <v>155.6</v>
      </c>
      <c r="E33" s="5">
        <v>188</v>
      </c>
      <c r="F33" s="7">
        <v>186.8</v>
      </c>
      <c r="G33" s="8">
        <v>186.8</v>
      </c>
      <c r="H33" s="8">
        <v>198.4</v>
      </c>
      <c r="I33" s="8">
        <f>SUM(C33:H33)</f>
        <v>1072</v>
      </c>
      <c r="J33" s="39" t="s">
        <v>44</v>
      </c>
    </row>
    <row r="34" spans="1:10" ht="51.75" customHeight="1" x14ac:dyDescent="0.25">
      <c r="A34" s="81"/>
      <c r="B34" s="28" t="s">
        <v>32</v>
      </c>
      <c r="C34" s="5">
        <v>70.099999999999994</v>
      </c>
      <c r="D34" s="5" t="s">
        <v>11</v>
      </c>
      <c r="E34" s="5" t="s">
        <v>11</v>
      </c>
      <c r="F34" s="7" t="s">
        <v>11</v>
      </c>
      <c r="G34" s="8" t="s">
        <v>11</v>
      </c>
      <c r="H34" s="8" t="s">
        <v>11</v>
      </c>
      <c r="I34" s="8">
        <f>SUM(C34:H34)</f>
        <v>70.099999999999994</v>
      </c>
      <c r="J34" s="39" t="s">
        <v>45</v>
      </c>
    </row>
    <row r="35" spans="1:10" ht="157.5" customHeight="1" x14ac:dyDescent="0.25">
      <c r="A35" s="21" t="s">
        <v>55</v>
      </c>
      <c r="B35" s="39" t="s">
        <v>54</v>
      </c>
      <c r="C35" s="8">
        <v>4.5999999999999996</v>
      </c>
      <c r="D35" s="8">
        <v>5</v>
      </c>
      <c r="E35" s="8">
        <v>30</v>
      </c>
      <c r="F35" s="8">
        <v>30</v>
      </c>
      <c r="G35" s="65">
        <f>48</f>
        <v>48</v>
      </c>
      <c r="H35" s="8">
        <v>48</v>
      </c>
      <c r="I35" s="8">
        <f>SUM(C35:H35)</f>
        <v>165.6</v>
      </c>
      <c r="J35" s="39" t="s">
        <v>46</v>
      </c>
    </row>
    <row r="36" spans="1:10" ht="11.25" customHeight="1" x14ac:dyDescent="0.25">
      <c r="A36" s="86">
        <v>4</v>
      </c>
      <c r="B36" s="86"/>
      <c r="C36" s="86"/>
      <c r="D36" s="86"/>
      <c r="E36" s="86"/>
      <c r="F36" s="86"/>
      <c r="G36" s="86"/>
      <c r="H36" s="86"/>
      <c r="I36" s="86"/>
      <c r="J36" s="86"/>
    </row>
    <row r="37" spans="1:10" ht="14.25" customHeight="1" x14ac:dyDescent="0.25">
      <c r="A37" s="87" t="s">
        <v>25</v>
      </c>
      <c r="B37" s="87"/>
      <c r="C37" s="87"/>
      <c r="D37" s="87"/>
      <c r="E37" s="87"/>
      <c r="F37" s="87"/>
      <c r="G37" s="87"/>
      <c r="H37" s="87"/>
      <c r="I37" s="87"/>
      <c r="J37" s="87"/>
    </row>
    <row r="38" spans="1:10" ht="18" customHeight="1" x14ac:dyDescent="0.25">
      <c r="A38" s="34">
        <v>1</v>
      </c>
      <c r="B38" s="34">
        <v>2</v>
      </c>
      <c r="C38" s="34">
        <v>3</v>
      </c>
      <c r="D38" s="34">
        <v>4</v>
      </c>
      <c r="E38" s="34">
        <v>5</v>
      </c>
      <c r="F38" s="34">
        <v>6</v>
      </c>
      <c r="G38" s="34">
        <v>7</v>
      </c>
      <c r="H38" s="34">
        <v>8</v>
      </c>
      <c r="I38" s="34">
        <v>9</v>
      </c>
      <c r="J38" s="34">
        <v>10</v>
      </c>
    </row>
    <row r="39" spans="1:10" ht="41.25" customHeight="1" x14ac:dyDescent="0.25">
      <c r="A39" s="26" t="s">
        <v>33</v>
      </c>
      <c r="B39" s="26" t="s">
        <v>57</v>
      </c>
      <c r="C39" s="8">
        <v>73.5</v>
      </c>
      <c r="D39" s="8">
        <v>78.8</v>
      </c>
      <c r="E39" s="8">
        <v>80.900000000000006</v>
      </c>
      <c r="F39" s="8">
        <v>127.1</v>
      </c>
      <c r="G39" s="8">
        <v>142.19999999999999</v>
      </c>
      <c r="H39" s="8">
        <v>146.4</v>
      </c>
      <c r="I39" s="8">
        <f>SUM(C39:H39)</f>
        <v>648.9</v>
      </c>
      <c r="J39" s="26" t="s">
        <v>56</v>
      </c>
    </row>
    <row r="40" spans="1:10" ht="18" customHeight="1" x14ac:dyDescent="0.25">
      <c r="A40" s="16" t="s">
        <v>15</v>
      </c>
      <c r="B40" s="16"/>
      <c r="C40" s="14">
        <v>304.60000000000002</v>
      </c>
      <c r="D40" s="14">
        <v>239.4</v>
      </c>
      <c r="E40" s="14">
        <v>298.89999999999998</v>
      </c>
      <c r="F40" s="14">
        <v>343.9</v>
      </c>
      <c r="G40" s="14">
        <f>G33+G35+G39</f>
        <v>377</v>
      </c>
      <c r="H40" s="14">
        <f>H33+H35+H39</f>
        <v>392.8</v>
      </c>
      <c r="I40" s="14">
        <v>1913.5</v>
      </c>
      <c r="J40" s="16"/>
    </row>
    <row r="41" spans="1:10" ht="133.5" customHeight="1" x14ac:dyDescent="0.25">
      <c r="A41" s="16" t="s">
        <v>16</v>
      </c>
      <c r="B41" s="31" t="s">
        <v>67</v>
      </c>
      <c r="C41" s="8">
        <v>24</v>
      </c>
      <c r="D41" s="8">
        <v>24</v>
      </c>
      <c r="E41" s="8">
        <v>24.5</v>
      </c>
      <c r="F41" s="8">
        <v>25.3</v>
      </c>
      <c r="G41" s="65">
        <f>25.3+5.9+65.4</f>
        <v>96.600000000000009</v>
      </c>
      <c r="H41" s="8">
        <v>26.9</v>
      </c>
      <c r="I41" s="8">
        <f>SUM(C41:H41)</f>
        <v>221.3</v>
      </c>
      <c r="J41" s="31" t="s">
        <v>63</v>
      </c>
    </row>
    <row r="42" spans="1:10" x14ac:dyDescent="0.25">
      <c r="A42" s="16" t="s">
        <v>17</v>
      </c>
      <c r="B42" s="16"/>
      <c r="C42" s="14">
        <f>C41</f>
        <v>24</v>
      </c>
      <c r="D42" s="14">
        <f t="shared" ref="D42:I42" si="4">D41</f>
        <v>24</v>
      </c>
      <c r="E42" s="14">
        <f t="shared" si="4"/>
        <v>24.5</v>
      </c>
      <c r="F42" s="14">
        <f t="shared" si="4"/>
        <v>25.3</v>
      </c>
      <c r="G42" s="14">
        <f t="shared" si="4"/>
        <v>96.600000000000009</v>
      </c>
      <c r="H42" s="14">
        <f t="shared" si="4"/>
        <v>26.9</v>
      </c>
      <c r="I42" s="14">
        <f t="shared" si="4"/>
        <v>221.3</v>
      </c>
      <c r="J42" s="16"/>
    </row>
    <row r="43" spans="1:10" ht="54.75" customHeight="1" x14ac:dyDescent="0.25">
      <c r="A43" s="54" t="s">
        <v>65</v>
      </c>
      <c r="B43" s="69" t="s">
        <v>36</v>
      </c>
      <c r="C43" s="68">
        <v>6812.3</v>
      </c>
      <c r="D43" s="10">
        <v>8085</v>
      </c>
      <c r="E43" s="10">
        <v>8231</v>
      </c>
      <c r="F43" s="10">
        <v>9345.6</v>
      </c>
      <c r="G43" s="63">
        <f>11163.8</f>
        <v>11163.8</v>
      </c>
      <c r="H43" s="10">
        <v>12415.7</v>
      </c>
      <c r="I43" s="10">
        <f>SUM(C43:H43)</f>
        <v>56053.399999999994</v>
      </c>
      <c r="J43" s="78" t="s">
        <v>64</v>
      </c>
    </row>
    <row r="44" spans="1:10" ht="317.25" customHeight="1" x14ac:dyDescent="0.25">
      <c r="A44" s="55" t="s">
        <v>70</v>
      </c>
      <c r="B44" s="56" t="s">
        <v>37</v>
      </c>
      <c r="C44" s="57" t="s">
        <v>11</v>
      </c>
      <c r="D44" s="57" t="s">
        <v>11</v>
      </c>
      <c r="E44" s="58">
        <v>141.30000000000001</v>
      </c>
      <c r="F44" s="58">
        <v>360.9</v>
      </c>
      <c r="G44" s="64">
        <f>200</f>
        <v>200</v>
      </c>
      <c r="H44" s="58">
        <v>200</v>
      </c>
      <c r="I44" s="59">
        <f>SUM(C44:H44)</f>
        <v>902.2</v>
      </c>
      <c r="J44" s="79"/>
    </row>
    <row r="45" spans="1:10" ht="15.75" customHeight="1" x14ac:dyDescent="0.25">
      <c r="A45" s="47" t="s">
        <v>18</v>
      </c>
      <c r="B45" s="16"/>
      <c r="C45" s="14">
        <f>C43</f>
        <v>6812.3</v>
      </c>
      <c r="D45" s="14">
        <f t="shared" ref="D45:H45" si="5">D43</f>
        <v>8085</v>
      </c>
      <c r="E45" s="14">
        <f t="shared" si="5"/>
        <v>8231</v>
      </c>
      <c r="F45" s="14">
        <f t="shared" si="5"/>
        <v>9345.6</v>
      </c>
      <c r="G45" s="14">
        <f t="shared" si="5"/>
        <v>11163.8</v>
      </c>
      <c r="H45" s="14">
        <f t="shared" si="5"/>
        <v>12415.7</v>
      </c>
      <c r="I45" s="14">
        <f>C45+D45+E45+F45+G45+H45</f>
        <v>56053.399999999994</v>
      </c>
      <c r="J45" s="25"/>
    </row>
    <row r="46" spans="1:10" ht="15.75" customHeight="1" x14ac:dyDescent="0.25">
      <c r="A46" s="86">
        <v>5</v>
      </c>
      <c r="B46" s="86"/>
      <c r="C46" s="86"/>
      <c r="D46" s="86"/>
      <c r="E46" s="86"/>
      <c r="F46" s="86"/>
      <c r="G46" s="86"/>
      <c r="H46" s="86"/>
      <c r="I46" s="86"/>
      <c r="J46" s="86"/>
    </row>
    <row r="47" spans="1:10" ht="15.75" customHeight="1" x14ac:dyDescent="0.25">
      <c r="A47" s="88" t="s">
        <v>25</v>
      </c>
      <c r="B47" s="88"/>
      <c r="C47" s="88"/>
      <c r="D47" s="88"/>
      <c r="E47" s="88"/>
      <c r="F47" s="88"/>
      <c r="G47" s="88"/>
      <c r="H47" s="88"/>
      <c r="I47" s="88"/>
      <c r="J47" s="88"/>
    </row>
    <row r="48" spans="1:10" ht="13.5" customHeight="1" x14ac:dyDescent="0.25">
      <c r="A48" s="34">
        <v>1</v>
      </c>
      <c r="B48" s="34">
        <v>2</v>
      </c>
      <c r="C48" s="34">
        <v>3</v>
      </c>
      <c r="D48" s="34">
        <v>4</v>
      </c>
      <c r="E48" s="34">
        <v>5</v>
      </c>
      <c r="F48" s="34">
        <v>6</v>
      </c>
      <c r="G48" s="34">
        <v>7</v>
      </c>
      <c r="H48" s="34">
        <v>8</v>
      </c>
      <c r="I48" s="34">
        <v>9</v>
      </c>
      <c r="J48" s="34">
        <v>10</v>
      </c>
    </row>
    <row r="49" spans="1:13" ht="96" customHeight="1" x14ac:dyDescent="0.25">
      <c r="A49" s="43" t="s">
        <v>49</v>
      </c>
      <c r="B49" s="39" t="s">
        <v>68</v>
      </c>
      <c r="C49" s="5">
        <v>631.79999999999995</v>
      </c>
      <c r="D49" s="5">
        <v>832.1</v>
      </c>
      <c r="E49" s="5">
        <v>948</v>
      </c>
      <c r="F49" s="8">
        <v>942.2</v>
      </c>
      <c r="G49" s="8">
        <v>498.2</v>
      </c>
      <c r="H49" s="8">
        <v>522.29999999999995</v>
      </c>
      <c r="I49" s="8">
        <f>SUM(C49:H49)</f>
        <v>4374.6000000000004</v>
      </c>
      <c r="J49" s="31" t="s">
        <v>47</v>
      </c>
    </row>
    <row r="50" spans="1:13" x14ac:dyDescent="0.25">
      <c r="A50" s="16" t="s">
        <v>19</v>
      </c>
      <c r="B50" s="16"/>
      <c r="C50" s="14">
        <f>C49</f>
        <v>631.79999999999995</v>
      </c>
      <c r="D50" s="14">
        <f t="shared" ref="D50:I50" si="6">D49</f>
        <v>832.1</v>
      </c>
      <c r="E50" s="14">
        <f t="shared" si="6"/>
        <v>948</v>
      </c>
      <c r="F50" s="14">
        <f t="shared" si="6"/>
        <v>942.2</v>
      </c>
      <c r="G50" s="14">
        <f t="shared" si="6"/>
        <v>498.2</v>
      </c>
      <c r="H50" s="14">
        <f t="shared" si="6"/>
        <v>522.29999999999995</v>
      </c>
      <c r="I50" s="14">
        <f t="shared" si="6"/>
        <v>4374.6000000000004</v>
      </c>
      <c r="J50" s="15"/>
    </row>
    <row r="51" spans="1:13" ht="118.5" customHeight="1" x14ac:dyDescent="0.25">
      <c r="A51" s="30" t="s">
        <v>48</v>
      </c>
      <c r="B51" s="39" t="s">
        <v>58</v>
      </c>
      <c r="C51" s="14" t="s">
        <v>11</v>
      </c>
      <c r="D51" s="75" t="s">
        <v>9</v>
      </c>
      <c r="E51" s="76"/>
      <c r="F51" s="76"/>
      <c r="G51" s="76"/>
      <c r="H51" s="76"/>
      <c r="I51" s="77"/>
      <c r="J51" s="31" t="s">
        <v>20</v>
      </c>
    </row>
    <row r="52" spans="1:13" ht="27" x14ac:dyDescent="0.25">
      <c r="A52" s="19" t="s">
        <v>22</v>
      </c>
      <c r="B52" s="20"/>
      <c r="C52" s="32">
        <f>C20+C24+C31+C40+C42+C45+C50</f>
        <v>8344</v>
      </c>
      <c r="D52" s="32">
        <f t="shared" ref="D52:H52" si="7">D20+D24+D31+D40+D42+D45+D50</f>
        <v>11158.7</v>
      </c>
      <c r="E52" s="32">
        <f t="shared" si="7"/>
        <v>11757.6</v>
      </c>
      <c r="F52" s="32">
        <f t="shared" si="7"/>
        <v>27321.600000000002</v>
      </c>
      <c r="G52" s="32">
        <f t="shared" si="7"/>
        <v>29434.499999999996</v>
      </c>
      <c r="H52" s="32">
        <f t="shared" si="7"/>
        <v>30802</v>
      </c>
      <c r="I52" s="32">
        <f>C52+D52+E52+F52+G52+H52</f>
        <v>118818.40000000001</v>
      </c>
      <c r="J52" s="20"/>
      <c r="M52" s="51"/>
    </row>
    <row r="53" spans="1:13" x14ac:dyDescent="0.25">
      <c r="A53" s="40"/>
      <c r="B53" s="41"/>
      <c r="C53" s="42"/>
      <c r="D53" s="42"/>
      <c r="E53" s="42"/>
      <c r="F53" s="42"/>
      <c r="G53" s="42"/>
      <c r="H53" s="42"/>
      <c r="I53" s="42"/>
      <c r="J53" s="41"/>
    </row>
    <row r="54" spans="1:13" x14ac:dyDescent="0.25">
      <c r="A54" s="40"/>
      <c r="B54" s="41"/>
      <c r="C54" s="42"/>
      <c r="D54" s="42"/>
      <c r="E54" s="42"/>
      <c r="F54" s="42"/>
      <c r="G54" s="42"/>
      <c r="H54" s="42"/>
      <c r="I54" s="42"/>
      <c r="J54" s="41"/>
    </row>
    <row r="55" spans="1:13" x14ac:dyDescent="0.25">
      <c r="A55" s="40"/>
      <c r="B55" s="41"/>
      <c r="C55" s="42"/>
      <c r="D55" s="42"/>
      <c r="E55" s="42"/>
      <c r="F55" s="42"/>
      <c r="G55" s="42"/>
      <c r="H55" s="42"/>
      <c r="I55" s="42"/>
      <c r="J55" s="41"/>
    </row>
    <row r="56" spans="1:13" x14ac:dyDescent="0.25">
      <c r="A56" s="40"/>
      <c r="B56" s="41"/>
      <c r="C56" s="42"/>
      <c r="D56" s="42"/>
      <c r="E56" s="42"/>
      <c r="F56" s="42"/>
      <c r="G56" s="42"/>
      <c r="H56" s="42"/>
      <c r="I56" s="42"/>
      <c r="J56" s="41"/>
    </row>
    <row r="57" spans="1:13" ht="20.25" x14ac:dyDescent="0.3">
      <c r="A57" s="71" t="s">
        <v>72</v>
      </c>
      <c r="B57" s="71"/>
      <c r="C57" s="72" t="s">
        <v>74</v>
      </c>
      <c r="D57" s="73"/>
      <c r="E57" s="73"/>
      <c r="F57" s="73"/>
      <c r="G57" s="73"/>
      <c r="H57" s="73"/>
      <c r="I57" s="73"/>
      <c r="J57" s="73"/>
    </row>
    <row r="58" spans="1:13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3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3" ht="21" x14ac:dyDescent="0.35">
      <c r="A60" s="49"/>
      <c r="B60" s="50"/>
      <c r="C60" s="50"/>
      <c r="D60" s="49"/>
      <c r="E60" s="49"/>
      <c r="F60" s="49"/>
      <c r="G60" s="49"/>
      <c r="H60" s="49"/>
    </row>
    <row r="61" spans="1:13" ht="20.25" x14ac:dyDescent="0.3">
      <c r="A61" s="49"/>
      <c r="D61" s="49"/>
      <c r="E61" s="49"/>
      <c r="F61" s="49"/>
      <c r="G61" s="49"/>
      <c r="H61" s="49"/>
      <c r="I61" s="49"/>
      <c r="J61" s="49"/>
    </row>
  </sheetData>
  <mergeCells count="26">
    <mergeCell ref="A46:J46"/>
    <mergeCell ref="A11:A13"/>
    <mergeCell ref="A3:J3"/>
    <mergeCell ref="A4:J4"/>
    <mergeCell ref="A6:A8"/>
    <mergeCell ref="B6:B8"/>
    <mergeCell ref="C7:H7"/>
    <mergeCell ref="C6:I6"/>
    <mergeCell ref="I7:I8"/>
    <mergeCell ref="J6:J8"/>
    <mergeCell ref="I1:J1"/>
    <mergeCell ref="A57:B57"/>
    <mergeCell ref="C57:J57"/>
    <mergeCell ref="I2:J2"/>
    <mergeCell ref="D51:I51"/>
    <mergeCell ref="J43:J44"/>
    <mergeCell ref="A33:A34"/>
    <mergeCell ref="E12:I12"/>
    <mergeCell ref="A25:J25"/>
    <mergeCell ref="A26:J26"/>
    <mergeCell ref="J11:J13"/>
    <mergeCell ref="A14:J14"/>
    <mergeCell ref="A15:J15"/>
    <mergeCell ref="A36:J36"/>
    <mergeCell ref="A37:J37"/>
    <mergeCell ref="A47:J47"/>
  </mergeCells>
  <pageMargins left="0.59055118110236227" right="0.19685039370078741" top="0.39370078740157483" bottom="0.39370078740157483" header="0" footer="0"/>
  <pageSetup paperSize="9" scale="82" orientation="landscape" r:id="rId1"/>
  <rowBreaks count="4" manualBreakCount="4">
    <brk id="13" max="16383" man="1"/>
    <brk id="24" max="9" man="1"/>
    <brk id="35" max="16383" man="1"/>
    <brk id="4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molod431a</dc:creator>
  <cp:lastModifiedBy>org301</cp:lastModifiedBy>
  <cp:lastPrinted>2021-02-25T13:48:16Z</cp:lastPrinted>
  <dcterms:created xsi:type="dcterms:W3CDTF">2019-11-18T08:38:34Z</dcterms:created>
  <dcterms:modified xsi:type="dcterms:W3CDTF">2021-02-25T13:48:36Z</dcterms:modified>
</cp:coreProperties>
</file>