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225" windowWidth="12105" windowHeight="9315" tabRatio="602"/>
  </bookViews>
  <sheets>
    <sheet name="додаток1" sheetId="5" r:id="rId1"/>
  </sheets>
  <definedNames>
    <definedName name="_xlnm.Print_Titles" localSheetId="0">додаток1!$8:$8</definedName>
    <definedName name="_xlnm.Print_Area" localSheetId="0">додаток1!$A$1:$F$160</definedName>
  </definedNames>
  <calcPr calcId="145621"/>
</workbook>
</file>

<file path=xl/calcChain.xml><?xml version="1.0" encoding="utf-8"?>
<calcChain xmlns="http://schemas.openxmlformats.org/spreadsheetml/2006/main">
  <c r="E115" i="5" l="1"/>
  <c r="E117" i="5"/>
  <c r="E118" i="5"/>
  <c r="E116" i="5"/>
  <c r="E113" i="5"/>
  <c r="E114" i="5"/>
  <c r="F118" i="5"/>
  <c r="F117" i="5"/>
  <c r="F116" i="5"/>
  <c r="F115" i="5"/>
  <c r="E120" i="5" l="1"/>
  <c r="F63" i="5"/>
  <c r="E40" i="5" l="1"/>
  <c r="E12" i="5"/>
  <c r="E14" i="5"/>
  <c r="F14" i="5" s="1"/>
  <c r="F15" i="5"/>
  <c r="F146" i="5" l="1"/>
  <c r="F145" i="5"/>
  <c r="D142" i="5"/>
  <c r="E144" i="5" l="1"/>
  <c r="F144" i="5" l="1"/>
  <c r="E143" i="5"/>
  <c r="F143" i="5" l="1"/>
  <c r="E142" i="5"/>
  <c r="F142" i="5" s="1"/>
  <c r="F44" i="5" l="1"/>
  <c r="E16" i="5"/>
  <c r="E20" i="5"/>
  <c r="E21" i="5"/>
  <c r="F21" i="5" s="1"/>
  <c r="E23" i="5"/>
  <c r="F23" i="5" l="1"/>
  <c r="F110" i="5" l="1"/>
  <c r="E125" i="5" l="1"/>
  <c r="E124" i="5"/>
  <c r="F127" i="5"/>
  <c r="E126" i="5"/>
  <c r="D126" i="5"/>
  <c r="F126" i="5" s="1"/>
  <c r="E76" i="5"/>
  <c r="E158" i="5" s="1"/>
  <c r="D121" i="5"/>
  <c r="E135" i="5"/>
  <c r="E61" i="5"/>
  <c r="E62" i="5"/>
  <c r="F62" i="5" s="1"/>
  <c r="F42" i="5"/>
  <c r="E43" i="5"/>
  <c r="E39" i="5" s="1"/>
  <c r="E134" i="5"/>
  <c r="E133" i="5"/>
  <c r="E66" i="5"/>
  <c r="F66" i="5" s="1"/>
  <c r="D65" i="5"/>
  <c r="E65" i="5"/>
  <c r="F65" i="5" s="1"/>
  <c r="F67" i="5"/>
  <c r="E74" i="5"/>
  <c r="E70" i="5" s="1"/>
  <c r="F72" i="5"/>
  <c r="F73" i="5"/>
  <c r="D68" i="5"/>
  <c r="E84" i="5"/>
  <c r="F96" i="5"/>
  <c r="E95" i="5"/>
  <c r="D95" i="5"/>
  <c r="F86" i="5"/>
  <c r="E85" i="5"/>
  <c r="F85" i="5" s="1"/>
  <c r="F36" i="5"/>
  <c r="F35" i="5"/>
  <c r="F33" i="5"/>
  <c r="F32" i="5"/>
  <c r="F151" i="5"/>
  <c r="E150" i="5"/>
  <c r="E148" i="5" s="1"/>
  <c r="D150" i="5"/>
  <c r="E149" i="5"/>
  <c r="F149" i="5" s="1"/>
  <c r="D147" i="5"/>
  <c r="E80" i="5"/>
  <c r="E154" i="5" s="1"/>
  <c r="D80" i="5"/>
  <c r="F81" i="5"/>
  <c r="E47" i="5"/>
  <c r="E103" i="5"/>
  <c r="E37" i="5"/>
  <c r="E30" i="5" s="1"/>
  <c r="E59" i="5"/>
  <c r="F43" i="5" l="1"/>
  <c r="F74" i="5"/>
  <c r="F70" i="5"/>
  <c r="E69" i="5"/>
  <c r="F95" i="5"/>
  <c r="F150" i="5"/>
  <c r="E79" i="5"/>
  <c r="F79" i="5" s="1"/>
  <c r="E78" i="5"/>
  <c r="F148" i="5"/>
  <c r="E147" i="5"/>
  <c r="F147" i="5" s="1"/>
  <c r="F80" i="5"/>
  <c r="E48" i="5"/>
  <c r="E46" i="5" s="1"/>
  <c r="F51" i="5"/>
  <c r="F50" i="5"/>
  <c r="E68" i="5" l="1"/>
  <c r="F68" i="5" s="1"/>
  <c r="F69" i="5"/>
  <c r="E77" i="5"/>
  <c r="F77" i="5" s="1"/>
  <c r="F78" i="5"/>
  <c r="F20" i="5"/>
  <c r="F22" i="5"/>
  <c r="E18" i="5"/>
  <c r="E17" i="5" s="1"/>
  <c r="F17" i="5" s="1"/>
  <c r="F19" i="5"/>
  <c r="F24" i="5"/>
  <c r="E26" i="5"/>
  <c r="E25" i="5" s="1"/>
  <c r="D25" i="5"/>
  <c r="D27" i="5"/>
  <c r="E108" i="5"/>
  <c r="E107" i="5" s="1"/>
  <c r="E53" i="5"/>
  <c r="D28" i="5"/>
  <c r="D158" i="5"/>
  <c r="E121" i="5"/>
  <c r="F111" i="5"/>
  <c r="F109" i="5"/>
  <c r="D106" i="5"/>
  <c r="E104" i="5"/>
  <c r="F16" i="5" l="1"/>
  <c r="F18" i="5"/>
  <c r="F25" i="5"/>
  <c r="F26" i="5"/>
  <c r="E106" i="5"/>
  <c r="F106" i="5" s="1"/>
  <c r="F107" i="5"/>
  <c r="F108" i="5"/>
  <c r="E119" i="5" l="1"/>
  <c r="F114" i="5"/>
  <c r="F120" i="5"/>
  <c r="F119" i="5" l="1"/>
  <c r="E101" i="5"/>
  <c r="F105" i="5"/>
  <c r="D104" i="5"/>
  <c r="F13" i="5"/>
  <c r="D10" i="5"/>
  <c r="F12" i="5" l="1"/>
  <c r="E11" i="5"/>
  <c r="F104" i="5"/>
  <c r="F47" i="5"/>
  <c r="E139" i="5"/>
  <c r="F141" i="5"/>
  <c r="E140" i="5"/>
  <c r="E138" i="5" s="1"/>
  <c r="D140" i="5"/>
  <c r="F139" i="5"/>
  <c r="D137" i="5"/>
  <c r="F122" i="5"/>
  <c r="F121" i="5" l="1"/>
  <c r="F140" i="5"/>
  <c r="F138" i="5"/>
  <c r="E137" i="5"/>
  <c r="F137" i="5" l="1"/>
  <c r="F134" i="5"/>
  <c r="F136" i="5"/>
  <c r="F135" i="5"/>
  <c r="D132" i="5"/>
  <c r="F59" i="5"/>
  <c r="F133" i="5" l="1"/>
  <c r="E132" i="5" l="1"/>
  <c r="F132" i="5" s="1"/>
  <c r="E87" i="5" l="1"/>
  <c r="F11" i="5" l="1"/>
  <c r="E10" i="5"/>
  <c r="E9" i="5" l="1"/>
  <c r="F10" i="5"/>
  <c r="F9" i="5" l="1"/>
  <c r="E27" i="5"/>
  <c r="F131" i="5" l="1"/>
  <c r="E130" i="5"/>
  <c r="D130" i="5"/>
  <c r="F130" i="5" l="1"/>
  <c r="F157" i="5" l="1"/>
  <c r="D155" i="5"/>
  <c r="F154" i="5"/>
  <c r="F129" i="5"/>
  <c r="E128" i="5"/>
  <c r="D128" i="5"/>
  <c r="F125" i="5"/>
  <c r="D123" i="5"/>
  <c r="D112" i="5"/>
  <c r="F103" i="5"/>
  <c r="D102" i="5"/>
  <c r="D99" i="5"/>
  <c r="F98" i="5"/>
  <c r="E97" i="5"/>
  <c r="D97" i="5"/>
  <c r="F94" i="5"/>
  <c r="E93" i="5"/>
  <c r="D93" i="5"/>
  <c r="E91" i="5"/>
  <c r="F90" i="5"/>
  <c r="F88" i="5"/>
  <c r="D82" i="5"/>
  <c r="F64" i="5"/>
  <c r="D60" i="5"/>
  <c r="F58" i="5"/>
  <c r="F57" i="5"/>
  <c r="C54" i="5"/>
  <c r="D52" i="5"/>
  <c r="F48" i="5"/>
  <c r="D45" i="5"/>
  <c r="C45" i="5"/>
  <c r="F41" i="5"/>
  <c r="F40" i="5"/>
  <c r="D38" i="5"/>
  <c r="F37" i="5"/>
  <c r="F31" i="5"/>
  <c r="D29" i="5"/>
  <c r="D152" i="5"/>
  <c r="F113" i="5" l="1"/>
  <c r="F87" i="5"/>
  <c r="F92" i="5"/>
  <c r="F93" i="5"/>
  <c r="E102" i="5"/>
  <c r="F124" i="5"/>
  <c r="F34" i="5"/>
  <c r="E29" i="5"/>
  <c r="F128" i="5"/>
  <c r="D153" i="5"/>
  <c r="D156" i="5"/>
  <c r="F27" i="5"/>
  <c r="E89" i="5"/>
  <c r="E83" i="5" s="1"/>
  <c r="D91" i="5"/>
  <c r="F91" i="5" s="1"/>
  <c r="F97" i="5"/>
  <c r="F101" i="5"/>
  <c r="F29" i="5" l="1"/>
  <c r="E112" i="5"/>
  <c r="E100" i="5"/>
  <c r="E99" i="5" s="1"/>
  <c r="F99" i="5" s="1"/>
  <c r="E123" i="5"/>
  <c r="F102" i="5"/>
  <c r="F30" i="5"/>
  <c r="E82" i="5"/>
  <c r="F123" i="5"/>
  <c r="F56" i="5"/>
  <c r="F89" i="5"/>
  <c r="E60" i="5"/>
  <c r="F61" i="5"/>
  <c r="F84" i="5"/>
  <c r="E38" i="5"/>
  <c r="F39" i="5"/>
  <c r="F112" i="5" l="1"/>
  <c r="E75" i="5"/>
  <c r="F75" i="5" s="1"/>
  <c r="E28" i="5"/>
  <c r="F100" i="5"/>
  <c r="F60" i="5"/>
  <c r="F82" i="5"/>
  <c r="F83" i="5"/>
  <c r="F55" i="5"/>
  <c r="F76" i="5"/>
  <c r="F38" i="5"/>
  <c r="F46" i="5" l="1"/>
  <c r="E45" i="5"/>
  <c r="F54" i="5"/>
  <c r="E156" i="5"/>
  <c r="F156" i="5" s="1"/>
  <c r="E155" i="5"/>
  <c r="F158" i="5"/>
  <c r="F45" i="5" l="1"/>
  <c r="F53" i="5"/>
  <c r="E52" i="5"/>
  <c r="E152" i="5" s="1"/>
  <c r="E153" i="5"/>
  <c r="F153" i="5" s="1"/>
  <c r="F155" i="5"/>
  <c r="F52" i="5" l="1"/>
  <c r="F152" i="5" l="1"/>
  <c r="F28" i="5"/>
</calcChain>
</file>

<file path=xl/sharedStrings.xml><?xml version="1.0" encoding="utf-8"?>
<sst xmlns="http://schemas.openxmlformats.org/spreadsheetml/2006/main" count="223" uniqueCount="156">
  <si>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</si>
  <si>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</si>
  <si>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</si>
  <si>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</si>
  <si>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</si>
  <si>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</si>
  <si>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</si>
  <si>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</si>
  <si>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</si>
  <si>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</si>
  <si>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</si>
  <si>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</si>
  <si>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</si>
  <si>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</si>
  <si>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</si>
  <si>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</si>
  <si>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</si>
  <si>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</si>
  <si>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0700000</t>
  </si>
  <si>
    <t>0710000</t>
  </si>
  <si>
    <t>Департамент освіти і науки виконкому Криворізької міської ради</t>
  </si>
  <si>
    <t>0800000</t>
  </si>
  <si>
    <t>0810000</t>
  </si>
  <si>
    <t>Департамент розвитку інфраструктури міста виконкому Криворізької міської ради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</si>
  <si>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</si>
  <si>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</si>
  <si>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</si>
  <si>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</si>
  <si>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</si>
  <si>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</si>
  <si>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1100000</t>
  </si>
  <si>
    <t>1110000</t>
  </si>
  <si>
    <t>Департамент у справах сім'ї, молоді та спорту виконкому Криворізької  міської ради</t>
  </si>
  <si>
    <t>Інші заходи у сфері соціального захисту і соціального забезпечення</t>
  </si>
  <si>
    <t>0813242</t>
  </si>
  <si>
    <t>3242</t>
  </si>
  <si>
    <t>Інша діяльність у сфері житлово-комунального господарства</t>
  </si>
  <si>
    <t>6090</t>
  </si>
  <si>
    <t xml:space="preserve">Затверджено на 2020 рік </t>
  </si>
  <si>
    <t>0611090</t>
  </si>
  <si>
    <t>1090</t>
  </si>
  <si>
    <t>Надання позашкільної освіти закладами позашкільної освіти, заходи із позашкільної роботи з дітьми</t>
  </si>
  <si>
    <t>0617520</t>
  </si>
  <si>
    <t>7520</t>
  </si>
  <si>
    <t>Реалізація Національної програми інформатизації</t>
  </si>
  <si>
    <t>у тому числі за бюджетом Покровського району в місті Кривому Розі</t>
  </si>
  <si>
    <t>Управління капітального будівництва виконкому Криворізької міської ради</t>
  </si>
  <si>
    <t>Будівництво медичних установ та закладів</t>
  </si>
  <si>
    <t>0712010</t>
  </si>
  <si>
    <t>2010</t>
  </si>
  <si>
    <t xml:space="preserve">Багатопрофільна стаціонарна медична допомога населенню </t>
  </si>
  <si>
    <t>Будівництво споруд, установ та закладів фізичної культури і спорту</t>
  </si>
  <si>
    <t>0617325</t>
  </si>
  <si>
    <t>7325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</si>
  <si>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</si>
  <si>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</si>
  <si>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</si>
  <si>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Доходи загального та спеціального фондів, разом:</t>
  </si>
  <si>
    <t>0611020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</si>
  <si>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</si>
  <si>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</si>
  <si>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0611010</t>
  </si>
  <si>
    <t>1010</t>
  </si>
  <si>
    <t>Надання дошкільної освіти</t>
  </si>
  <si>
    <t>0611070</t>
  </si>
  <si>
    <t>1070</t>
  </si>
  <si>
    <t>Надання загальної середньої освіти навчально-реабілітаційними центрами для дітей з особливими освітніми потребами,  зумовленими складними порушеннями розвитку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</si>
  <si>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</si>
  <si>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</si>
  <si>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</si>
  <si>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Будівництво освітніх установ та закладів</t>
  </si>
  <si>
    <t>Доходи загального фонду разом:</t>
  </si>
  <si>
    <t>0617321</t>
  </si>
  <si>
    <t>7321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</si>
  <si>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</si>
  <si>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 тому числі видатки споживання</t>
  </si>
  <si>
    <t>Департамент регулювання містобудівної діяльності та земельних відносин виконкому Криворізької міської ради</t>
  </si>
  <si>
    <t xml:space="preserve">Управління транспорту та телекомунікацій виконкому Криворізької міської ради </t>
  </si>
  <si>
    <t>Інші заходи у сфері електротранспорту</t>
  </si>
  <si>
    <t>Внески до статутного капіталу суб’єктів господарювання</t>
  </si>
  <si>
    <t>Будівництво установ та закладів культури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</si>
  <si>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</si>
  <si>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</si>
  <si>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грн</t>
  </si>
  <si>
    <t>Будівництво об'єктів житлово-комунального господарства</t>
  </si>
  <si>
    <t>Керуюча справами виконкому</t>
  </si>
  <si>
    <t xml:space="preserve">                        Тетяна Мала</t>
  </si>
  <si>
    <t>1017691</t>
  </si>
  <si>
    <t>4060</t>
  </si>
  <si>
    <t>Забезпечення діяльності палаців i будинків культури, клубів, центрів дозвілля та iнших клубних закладів</t>
  </si>
  <si>
    <t>з них оплата праці</t>
  </si>
  <si>
    <t>комунальні послуги та енергоносії</t>
  </si>
  <si>
    <t>0819241</t>
  </si>
  <si>
    <t>9241</t>
  </si>
  <si>
    <t xml:space="preserve">Субвенція з 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 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</si>
  <si>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 </t>
  </si>
  <si>
    <t>Доходи спеціального фонду разом:</t>
  </si>
  <si>
    <t>Доходи від операцій з капіталом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</si>
  <si>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</si>
  <si>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</si>
  <si>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Неподаткові надходження</t>
  </si>
  <si>
    <t>Інші неподаткові надходження</t>
  </si>
  <si>
    <t>Надходження коштів пайової участі у розвитку інфраструктури населеного пункту</t>
  </si>
  <si>
    <t>Кошти від відчуження майна, що належить Автономній Республіці Крим та майна, що перебуває в комунальній власності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</si>
  <si>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</si>
  <si>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у тому числі за бюджетами районів у місті Кривий Ріг </t>
  </si>
  <si>
    <t>Металургійного</t>
  </si>
  <si>
    <t>Довгинцівського</t>
  </si>
  <si>
    <t>0200000</t>
  </si>
  <si>
    <t>0210000</t>
  </si>
  <si>
    <t>Виконавчий комітет Криворізької міської ради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</si>
  <si>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</si>
  <si>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</si>
  <si>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9800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</si>
  <si>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</si>
  <si>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Будівництво інших об'єктів  комунальної власності</t>
  </si>
  <si>
    <t>у тому числі оплата праці</t>
  </si>
  <si>
    <t>0617363</t>
  </si>
  <si>
    <t>Департамент фінансів виконкому Криворізької міської ради</t>
  </si>
  <si>
    <t xml:space="preserve">Інші дотації з місцевого бюджету </t>
  </si>
  <si>
    <t>Центрально-Міського</t>
  </si>
  <si>
    <t>Інгулецького</t>
  </si>
  <si>
    <t>Тернівського</t>
  </si>
  <si>
    <t>Здійснення  заходів із землеустрою</t>
  </si>
  <si>
    <t>Розроблення схем планування та забудови територій (містобудівної документації)</t>
  </si>
  <si>
    <t>1617350</t>
  </si>
  <si>
    <t>7350</t>
  </si>
  <si>
    <t>0717322</t>
  </si>
  <si>
    <t>7322</t>
  </si>
  <si>
    <t>0719770</t>
  </si>
  <si>
    <t>9770</t>
  </si>
  <si>
    <t>0712100</t>
  </si>
  <si>
    <t>2100</t>
  </si>
  <si>
    <t>0712111</t>
  </si>
  <si>
    <t>2111</t>
  </si>
  <si>
    <t xml:space="preserve">Стоматологічна допомога населенню </t>
  </si>
  <si>
    <t>Первинна медична допомога населенню, що надається центрами первинної медичної (медико-санітарної) допомоги</t>
  </si>
  <si>
    <t>субвенція з міського бюджету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</si>
  <si>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Інші заходи, пов'язані з економічною діяльністю</t>
  </si>
  <si>
    <t>7693</t>
  </si>
  <si>
    <t xml:space="preserve">Надходження від продажу основного капіталу </t>
  </si>
  <si>
    <r>
      <t>Кошти від продажу землі і нематеріальних активів</t>
    </r>
    <r>
      <rPr>
        <sz val="10"/>
        <rFont val="Arial Cyr"/>
        <charset val="204"/>
      </rPr>
      <t> </t>
    </r>
  </si>
  <si>
    <t xml:space="preserve">             Додаток </t>
  </si>
  <si>
    <t>Департамент соціальної політики виконкому Криворізької міської ради</t>
  </si>
  <si>
    <t>Управління екології виконкому Криворізької міської ради</t>
  </si>
  <si>
    <t>Природоохоронні заходи за рахунок цільових фондів</t>
  </si>
  <si>
    <t>видатки розвитку</t>
  </si>
  <si>
    <t>Інші субвенції з місцевого бюджету, у тому числі на:</t>
  </si>
  <si>
    <t xml:space="preserve"> - заохочення та страхування  працівників галузі «Охорона здоров 'я»      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</si>
  <si>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</si>
  <si>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</si>
  <si>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Забезпечення діяльності з виробництва, транспортування, постачання теплової енергії</t>
  </si>
  <si>
    <t>1216012</t>
  </si>
  <si>
    <t>Організація благоустрою населених пунктів</t>
  </si>
  <si>
    <t>1216030</t>
  </si>
  <si>
    <t>19.08.2020 №380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</si>
</sst>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4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0" fontId="27" fillId="2" borderId="1" xfId="0" applyFont="1" applyFill="1" applyBorder="1"/>
    <xf numFmtId="0" fontId="5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/>
    <xf numFmtId="49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3" fontId="29" fillId="3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k.wikipedia.org/wiki/%D0%A2%D0%B5%D0%BF%D0%BB%D0%BE%D0%B2%D0%B0_%D0%B5%D0%BD%D0%B5%D1%80%D0%B3%D1%96%D1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tabSelected="1" view="pageBreakPreview" zoomScale="76" zoomScaleNormal="87" zoomScaleSheetLayoutView="76" workbookViewId="0">
      <selection activeCell="A4" sqref="A4:F4"/>
    </sheetView>
  </sheetViews>
  <sheetFormatPr defaultRowHeight="12.75" x14ac:dyDescent="0.2"/>
  <cols>
    <col min="1" max="1" width="15.7109375" customWidth="1"/>
    <col min="2" max="2" width="12.85546875" customWidth="1"/>
    <col min="3" max="3" width="44.85546875" customWidth="1"/>
    <col min="4" max="4" width="19.85546875" customWidth="1"/>
    <col min="5" max="5" width="20.28515625" customWidth="1"/>
    <col min="6" max="6" width="22.285156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142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13</v>
      </c>
      <c r="E2" s="26"/>
      <c r="F2" s="25"/>
      <c r="G2" s="17"/>
    </row>
    <row r="3" spans="1:8" ht="18.75" customHeight="1" x14ac:dyDescent="0.3">
      <c r="A3" s="5"/>
      <c r="B3" s="5"/>
      <c r="C3" s="5"/>
      <c r="D3" s="104" t="s">
        <v>155</v>
      </c>
      <c r="E3" s="104"/>
      <c r="F3" s="17"/>
      <c r="G3" s="17"/>
    </row>
    <row r="4" spans="1:8" ht="54.6" customHeight="1" x14ac:dyDescent="0.25">
      <c r="A4" s="99" t="s">
        <v>24</v>
      </c>
      <c r="B4" s="99"/>
      <c r="C4" s="100"/>
      <c r="D4" s="100"/>
      <c r="E4" s="100"/>
      <c r="F4" s="100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83</v>
      </c>
      <c r="G5" s="4"/>
    </row>
    <row r="6" spans="1:8" ht="26.45" customHeight="1" x14ac:dyDescent="0.2">
      <c r="A6" s="101" t="s">
        <v>10</v>
      </c>
      <c r="B6" s="101" t="s">
        <v>15</v>
      </c>
      <c r="C6" s="101" t="s">
        <v>0</v>
      </c>
      <c r="D6" s="102" t="s">
        <v>38</v>
      </c>
      <c r="E6" s="102" t="s">
        <v>2</v>
      </c>
      <c r="F6" s="102" t="s">
        <v>25</v>
      </c>
      <c r="G6" s="22"/>
    </row>
    <row r="7" spans="1:8" ht="89.45" customHeight="1" x14ac:dyDescent="0.2">
      <c r="A7" s="101" t="s">
        <v>1</v>
      </c>
      <c r="B7" s="101"/>
      <c r="C7" s="101"/>
      <c r="D7" s="102"/>
      <c r="E7" s="102"/>
      <c r="F7" s="102"/>
      <c r="G7" s="22"/>
    </row>
    <row r="8" spans="1:8" ht="18.75" customHeight="1" x14ac:dyDescent="0.2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22"/>
    </row>
    <row r="9" spans="1:8" ht="35.450000000000003" customHeight="1" x14ac:dyDescent="0.3">
      <c r="A9" s="40"/>
      <c r="B9" s="66"/>
      <c r="C9" s="41" t="s">
        <v>71</v>
      </c>
      <c r="D9" s="42">
        <v>7189341475</v>
      </c>
      <c r="E9" s="83">
        <f>E10</f>
        <v>356008.54000000004</v>
      </c>
      <c r="F9" s="83">
        <f t="shared" ref="F9" si="0">D9+E9</f>
        <v>7189697483.54</v>
      </c>
      <c r="G9" s="22"/>
    </row>
    <row r="10" spans="1:8" ht="26.45" customHeight="1" x14ac:dyDescent="0.3">
      <c r="A10" s="67"/>
      <c r="B10" s="68">
        <v>40000000</v>
      </c>
      <c r="C10" s="69" t="s">
        <v>54</v>
      </c>
      <c r="D10" s="70">
        <f>D11</f>
        <v>1120203136</v>
      </c>
      <c r="E10" s="84">
        <f>E11</f>
        <v>356008.54000000004</v>
      </c>
      <c r="F10" s="84">
        <f>D10+E10</f>
        <v>1120559144.54</v>
      </c>
      <c r="G10" s="22"/>
    </row>
    <row r="11" spans="1:8" ht="28.15" customHeight="1" x14ac:dyDescent="0.3">
      <c r="A11" s="67"/>
      <c r="B11" s="68">
        <v>41000000</v>
      </c>
      <c r="C11" s="69" t="s">
        <v>55</v>
      </c>
      <c r="D11" s="70">
        <v>1120203136</v>
      </c>
      <c r="E11" s="84">
        <f>E12</f>
        <v>356008.54000000004</v>
      </c>
      <c r="F11" s="84">
        <f t="shared" ref="F11" si="1">D11+E11</f>
        <v>1120559144.54</v>
      </c>
      <c r="G11" s="22"/>
    </row>
    <row r="12" spans="1:8" ht="39" x14ac:dyDescent="0.3">
      <c r="A12" s="67"/>
      <c r="B12" s="68">
        <v>41050000</v>
      </c>
      <c r="C12" s="69" t="s">
        <v>56</v>
      </c>
      <c r="D12" s="70">
        <v>79059658</v>
      </c>
      <c r="E12" s="84">
        <f>E13+E14</f>
        <v>356008.54000000004</v>
      </c>
      <c r="F12" s="84">
        <f>D12+E12</f>
        <v>79415666.540000007</v>
      </c>
      <c r="G12" s="22"/>
    </row>
    <row r="13" spans="1:8" ht="402.6" customHeight="1" x14ac:dyDescent="0.3">
      <c r="A13" s="67"/>
      <c r="B13" s="39">
        <v>41050400</v>
      </c>
      <c r="C13" s="37" t="s">
        <v>95</v>
      </c>
      <c r="D13" s="71">
        <v>0</v>
      </c>
      <c r="E13" s="85">
        <v>2836711.54</v>
      </c>
      <c r="F13" s="85">
        <f>D13+E13</f>
        <v>2836711.54</v>
      </c>
      <c r="G13" s="22"/>
    </row>
    <row r="14" spans="1:8" ht="45.6" customHeight="1" x14ac:dyDescent="0.3">
      <c r="A14" s="67"/>
      <c r="B14" s="39">
        <v>41053900</v>
      </c>
      <c r="C14" s="37" t="s">
        <v>147</v>
      </c>
      <c r="D14" s="71">
        <v>17038359</v>
      </c>
      <c r="E14" s="85">
        <f>E15</f>
        <v>-2480703</v>
      </c>
      <c r="F14" s="85">
        <f t="shared" ref="F14:F15" si="2">D14+E14</f>
        <v>14557656</v>
      </c>
      <c r="G14" s="22"/>
    </row>
    <row r="15" spans="1:8" ht="39" customHeight="1" x14ac:dyDescent="0.3">
      <c r="A15" s="67"/>
      <c r="B15" s="39"/>
      <c r="C15" s="48" t="s">
        <v>148</v>
      </c>
      <c r="D15" s="94">
        <v>3739098</v>
      </c>
      <c r="E15" s="95">
        <v>-2480703</v>
      </c>
      <c r="F15" s="95">
        <f t="shared" si="2"/>
        <v>1258395</v>
      </c>
      <c r="G15" s="22"/>
    </row>
    <row r="16" spans="1:8" ht="30.6" customHeight="1" x14ac:dyDescent="0.3">
      <c r="A16" s="40"/>
      <c r="B16" s="66"/>
      <c r="C16" s="41" t="s">
        <v>96</v>
      </c>
      <c r="D16" s="42">
        <v>239083278</v>
      </c>
      <c r="E16" s="42">
        <f>E17+E20+E25</f>
        <v>14356000</v>
      </c>
      <c r="F16" s="42">
        <f t="shared" ref="F16" si="3">D16+E16</f>
        <v>253439278</v>
      </c>
      <c r="G16" s="22"/>
    </row>
    <row r="17" spans="1:8" ht="34.9" customHeight="1" x14ac:dyDescent="0.3">
      <c r="A17" s="67"/>
      <c r="B17" s="68">
        <v>20000000</v>
      </c>
      <c r="C17" s="69" t="s">
        <v>100</v>
      </c>
      <c r="D17" s="70">
        <v>122036077</v>
      </c>
      <c r="E17" s="70">
        <f>E18</f>
        <v>5184000</v>
      </c>
      <c r="F17" s="70">
        <f>D17+E17</f>
        <v>127220077</v>
      </c>
      <c r="G17" s="22"/>
    </row>
    <row r="18" spans="1:8" ht="34.9" customHeight="1" x14ac:dyDescent="0.3">
      <c r="A18" s="67"/>
      <c r="B18" s="90">
        <v>24000000</v>
      </c>
      <c r="C18" s="88" t="s">
        <v>101</v>
      </c>
      <c r="D18" s="89">
        <v>300012</v>
      </c>
      <c r="E18" s="89">
        <f>E19</f>
        <v>5184000</v>
      </c>
      <c r="F18" s="89">
        <f t="shared" ref="F18:F19" si="4">D18+E18</f>
        <v>5484012</v>
      </c>
      <c r="G18" s="22"/>
    </row>
    <row r="19" spans="1:8" ht="61.15" customHeight="1" x14ac:dyDescent="0.3">
      <c r="A19" s="67"/>
      <c r="B19" s="91">
        <v>24170000</v>
      </c>
      <c r="C19" s="33" t="s">
        <v>102</v>
      </c>
      <c r="D19" s="71">
        <v>200000</v>
      </c>
      <c r="E19" s="71">
        <v>5184000</v>
      </c>
      <c r="F19" s="71">
        <f t="shared" si="4"/>
        <v>5384000</v>
      </c>
      <c r="G19" s="22"/>
    </row>
    <row r="20" spans="1:8" ht="30" customHeight="1" x14ac:dyDescent="0.3">
      <c r="A20" s="67"/>
      <c r="B20" s="68">
        <v>30000000</v>
      </c>
      <c r="C20" s="69" t="s">
        <v>97</v>
      </c>
      <c r="D20" s="70">
        <v>7468600</v>
      </c>
      <c r="E20" s="70">
        <f>E21+E23</f>
        <v>6816000</v>
      </c>
      <c r="F20" s="70">
        <f>D20+E20</f>
        <v>14284600</v>
      </c>
      <c r="G20" s="22"/>
    </row>
    <row r="21" spans="1:8" ht="39.6" customHeight="1" x14ac:dyDescent="0.3">
      <c r="A21" s="67"/>
      <c r="B21" s="90">
        <v>31000000</v>
      </c>
      <c r="C21" s="88" t="s">
        <v>140</v>
      </c>
      <c r="D21" s="89">
        <v>4900000</v>
      </c>
      <c r="E21" s="89">
        <f>E22</f>
        <v>2900000</v>
      </c>
      <c r="F21" s="89">
        <f>D21+E21</f>
        <v>7800000</v>
      </c>
      <c r="G21" s="22"/>
    </row>
    <row r="22" spans="1:8" ht="73.150000000000006" customHeight="1" x14ac:dyDescent="0.3">
      <c r="A22" s="67"/>
      <c r="B22" s="91">
        <v>31030000</v>
      </c>
      <c r="C22" s="33" t="s">
        <v>103</v>
      </c>
      <c r="D22" s="71">
        <v>4900000</v>
      </c>
      <c r="E22" s="71">
        <v>2900000</v>
      </c>
      <c r="F22" s="71">
        <f>D22+E22</f>
        <v>7800000</v>
      </c>
      <c r="G22" s="22"/>
    </row>
    <row r="23" spans="1:8" ht="36.6" customHeight="1" x14ac:dyDescent="0.3">
      <c r="A23" s="67"/>
      <c r="B23" s="90">
        <v>33000000</v>
      </c>
      <c r="C23" s="88" t="s">
        <v>141</v>
      </c>
      <c r="D23" s="89">
        <v>2568600</v>
      </c>
      <c r="E23" s="89">
        <f>E24</f>
        <v>3916000</v>
      </c>
      <c r="F23" s="89">
        <f t="shared" ref="F23" si="5">D23+E23</f>
        <v>6484600</v>
      </c>
      <c r="G23" s="22"/>
    </row>
    <row r="24" spans="1:8" ht="129" customHeight="1" x14ac:dyDescent="0.3">
      <c r="A24" s="67"/>
      <c r="B24" s="91">
        <v>33010100</v>
      </c>
      <c r="C24" s="33" t="s">
        <v>104</v>
      </c>
      <c r="D24" s="71">
        <v>1932300</v>
      </c>
      <c r="E24" s="71">
        <v>3916000</v>
      </c>
      <c r="F24" s="71">
        <f>D24+E24</f>
        <v>5848300</v>
      </c>
      <c r="G24" s="22"/>
    </row>
    <row r="25" spans="1:8" ht="31.15" customHeight="1" x14ac:dyDescent="0.3">
      <c r="A25" s="67"/>
      <c r="B25" s="68">
        <v>50000000</v>
      </c>
      <c r="C25" s="69" t="s">
        <v>98</v>
      </c>
      <c r="D25" s="70">
        <f>D26</f>
        <v>19583601</v>
      </c>
      <c r="E25" s="70">
        <f>E26</f>
        <v>2356000</v>
      </c>
      <c r="F25" s="70">
        <f>D25+E25</f>
        <v>21939601</v>
      </c>
      <c r="G25" s="22"/>
    </row>
    <row r="26" spans="1:8" ht="66" customHeight="1" x14ac:dyDescent="0.3">
      <c r="A26" s="67"/>
      <c r="B26" s="39">
        <v>50110000</v>
      </c>
      <c r="C26" s="37" t="s">
        <v>99</v>
      </c>
      <c r="D26" s="71">
        <v>19583601</v>
      </c>
      <c r="E26" s="63">
        <f>2356000</f>
        <v>2356000</v>
      </c>
      <c r="F26" s="63">
        <f>D26+E26</f>
        <v>21939601</v>
      </c>
      <c r="G26" s="22"/>
    </row>
    <row r="27" spans="1:8" ht="42" customHeight="1" x14ac:dyDescent="0.3">
      <c r="A27" s="40"/>
      <c r="B27" s="40"/>
      <c r="C27" s="41" t="s">
        <v>57</v>
      </c>
      <c r="D27" s="42">
        <f>D9+D16</f>
        <v>7428424753</v>
      </c>
      <c r="E27" s="83">
        <f>E9+E16</f>
        <v>14712008.539999999</v>
      </c>
      <c r="F27" s="83">
        <f t="shared" ref="F27:F67" si="6">D27+E27</f>
        <v>7443136761.54</v>
      </c>
      <c r="G27" s="22"/>
    </row>
    <row r="28" spans="1:8" ht="42" customHeight="1" x14ac:dyDescent="0.3">
      <c r="A28" s="72"/>
      <c r="B28" s="72"/>
      <c r="C28" s="41" t="s">
        <v>6</v>
      </c>
      <c r="D28" s="42">
        <f>778442+6264658255</f>
        <v>6265436697</v>
      </c>
      <c r="E28" s="83">
        <f>E29+E38+E45+E52+E60+E65+E68</f>
        <v>10441402.539999999</v>
      </c>
      <c r="F28" s="83">
        <f t="shared" si="6"/>
        <v>6275878099.54</v>
      </c>
      <c r="G28" s="29"/>
      <c r="H28" s="2"/>
    </row>
    <row r="29" spans="1:8" ht="41.45" customHeight="1" x14ac:dyDescent="0.2">
      <c r="A29" s="43" t="s">
        <v>16</v>
      </c>
      <c r="B29" s="44"/>
      <c r="C29" s="44" t="s">
        <v>20</v>
      </c>
      <c r="D29" s="45">
        <f>D30</f>
        <v>2732770541</v>
      </c>
      <c r="E29" s="45">
        <f>E30</f>
        <v>20000</v>
      </c>
      <c r="F29" s="45">
        <f t="shared" si="6"/>
        <v>2732790541</v>
      </c>
      <c r="G29" s="29"/>
      <c r="H29" s="2"/>
    </row>
    <row r="30" spans="1:8" ht="42" customHeight="1" x14ac:dyDescent="0.2">
      <c r="A30" s="43" t="s">
        <v>17</v>
      </c>
      <c r="B30" s="44"/>
      <c r="C30" s="44" t="s">
        <v>20</v>
      </c>
      <c r="D30" s="45">
        <v>2732770541</v>
      </c>
      <c r="E30" s="45">
        <f>E31+E34+E37</f>
        <v>20000</v>
      </c>
      <c r="F30" s="45">
        <f t="shared" si="6"/>
        <v>2732790541</v>
      </c>
      <c r="G30" s="29"/>
      <c r="H30" s="2"/>
    </row>
    <row r="31" spans="1:8" ht="77.45" customHeight="1" x14ac:dyDescent="0.2">
      <c r="A31" s="46" t="s">
        <v>58</v>
      </c>
      <c r="B31" s="46" t="s">
        <v>59</v>
      </c>
      <c r="C31" s="33" t="s">
        <v>60</v>
      </c>
      <c r="D31" s="47">
        <v>1463732739</v>
      </c>
      <c r="E31" s="47">
        <v>-5247571</v>
      </c>
      <c r="F31" s="47">
        <f t="shared" si="6"/>
        <v>1458485168</v>
      </c>
      <c r="G31" s="29"/>
      <c r="H31" s="2"/>
    </row>
    <row r="32" spans="1:8" ht="19.899999999999999" customHeight="1" x14ac:dyDescent="0.2">
      <c r="A32" s="46"/>
      <c r="B32" s="46"/>
      <c r="C32" s="48" t="s">
        <v>116</v>
      </c>
      <c r="D32" s="50">
        <v>970984767</v>
      </c>
      <c r="E32" s="50">
        <v>-3273408</v>
      </c>
      <c r="F32" s="50">
        <f>D32+E32</f>
        <v>967711359</v>
      </c>
      <c r="G32" s="29"/>
      <c r="H32" s="2"/>
    </row>
    <row r="33" spans="1:8" ht="24" customHeight="1" x14ac:dyDescent="0.2">
      <c r="A33" s="46"/>
      <c r="B33" s="46"/>
      <c r="C33" s="48" t="s">
        <v>91</v>
      </c>
      <c r="D33" s="50">
        <v>126706263</v>
      </c>
      <c r="E33" s="50">
        <v>-401097</v>
      </c>
      <c r="F33" s="50">
        <f>D33+E33</f>
        <v>126305166</v>
      </c>
      <c r="G33" s="29"/>
      <c r="H33" s="2"/>
    </row>
    <row r="34" spans="1:8" ht="101.45" customHeight="1" x14ac:dyDescent="0.2">
      <c r="A34" s="46" t="s">
        <v>64</v>
      </c>
      <c r="B34" s="46" t="s">
        <v>65</v>
      </c>
      <c r="C34" s="33" t="s">
        <v>66</v>
      </c>
      <c r="D34" s="47">
        <v>13073901</v>
      </c>
      <c r="E34" s="47">
        <v>5247571</v>
      </c>
      <c r="F34" s="47">
        <f t="shared" si="6"/>
        <v>18321472</v>
      </c>
      <c r="G34" s="29"/>
      <c r="H34" s="2"/>
    </row>
    <row r="35" spans="1:8" ht="18.600000000000001" customHeight="1" x14ac:dyDescent="0.2">
      <c r="A35" s="46"/>
      <c r="B35" s="46"/>
      <c r="C35" s="48" t="s">
        <v>116</v>
      </c>
      <c r="D35" s="50">
        <v>8503450</v>
      </c>
      <c r="E35" s="50">
        <v>3273408</v>
      </c>
      <c r="F35" s="50">
        <f>D35+E35</f>
        <v>11776858</v>
      </c>
      <c r="G35" s="29"/>
      <c r="H35" s="2"/>
    </row>
    <row r="36" spans="1:8" ht="22.15" customHeight="1" x14ac:dyDescent="0.2">
      <c r="A36" s="46"/>
      <c r="B36" s="46"/>
      <c r="C36" s="48" t="s">
        <v>91</v>
      </c>
      <c r="D36" s="50">
        <v>786559</v>
      </c>
      <c r="E36" s="50">
        <v>401097</v>
      </c>
      <c r="F36" s="50">
        <f>D36+E36</f>
        <v>1187656</v>
      </c>
      <c r="G36" s="29"/>
      <c r="H36" s="2"/>
    </row>
    <row r="37" spans="1:8" ht="57" customHeight="1" x14ac:dyDescent="0.2">
      <c r="A37" s="46" t="s">
        <v>39</v>
      </c>
      <c r="B37" s="46" t="s">
        <v>40</v>
      </c>
      <c r="C37" s="33" t="s">
        <v>41</v>
      </c>
      <c r="D37" s="47">
        <v>151351996</v>
      </c>
      <c r="E37" s="47">
        <f>20000</f>
        <v>20000</v>
      </c>
      <c r="F37" s="47">
        <f t="shared" si="6"/>
        <v>151371996</v>
      </c>
      <c r="G37" s="29"/>
      <c r="H37" s="2"/>
    </row>
    <row r="38" spans="1:8" ht="40.15" customHeight="1" x14ac:dyDescent="0.2">
      <c r="A38" s="43" t="s">
        <v>18</v>
      </c>
      <c r="B38" s="44"/>
      <c r="C38" s="44" t="s">
        <v>11</v>
      </c>
      <c r="D38" s="45">
        <f>D39</f>
        <v>459032352</v>
      </c>
      <c r="E38" s="45">
        <f>E39</f>
        <v>519297</v>
      </c>
      <c r="F38" s="45">
        <f t="shared" si="6"/>
        <v>459551649</v>
      </c>
      <c r="G38" s="29"/>
      <c r="H38" s="2"/>
    </row>
    <row r="39" spans="1:8" ht="37.15" customHeight="1" x14ac:dyDescent="0.2">
      <c r="A39" s="43" t="s">
        <v>19</v>
      </c>
      <c r="B39" s="44"/>
      <c r="C39" s="44" t="s">
        <v>11</v>
      </c>
      <c r="D39" s="45">
        <v>459032352</v>
      </c>
      <c r="E39" s="45">
        <f>SUM(E40:E43)</f>
        <v>519297</v>
      </c>
      <c r="F39" s="45">
        <f t="shared" si="6"/>
        <v>459551649</v>
      </c>
      <c r="G39" s="36"/>
      <c r="H39" s="36"/>
    </row>
    <row r="40" spans="1:8" ht="37.15" customHeight="1" x14ac:dyDescent="0.2">
      <c r="A40" s="46" t="s">
        <v>48</v>
      </c>
      <c r="B40" s="46" t="s">
        <v>49</v>
      </c>
      <c r="C40" s="33" t="s">
        <v>50</v>
      </c>
      <c r="D40" s="47">
        <v>293624017</v>
      </c>
      <c r="E40" s="47">
        <f>1571000-2480703</f>
        <v>-909703</v>
      </c>
      <c r="F40" s="47">
        <f t="shared" si="6"/>
        <v>292714314</v>
      </c>
      <c r="G40" s="36"/>
      <c r="H40" s="36"/>
    </row>
    <row r="41" spans="1:8" ht="31.9" customHeight="1" x14ac:dyDescent="0.2">
      <c r="A41" s="46" t="s">
        <v>131</v>
      </c>
      <c r="B41" s="46" t="s">
        <v>132</v>
      </c>
      <c r="C41" s="33" t="s">
        <v>135</v>
      </c>
      <c r="D41" s="47">
        <v>13425771</v>
      </c>
      <c r="E41" s="47">
        <v>250000</v>
      </c>
      <c r="F41" s="47">
        <f t="shared" si="6"/>
        <v>13675771</v>
      </c>
      <c r="G41" s="35"/>
      <c r="H41" s="35"/>
    </row>
    <row r="42" spans="1:8" ht="76.150000000000006" customHeight="1" x14ac:dyDescent="0.2">
      <c r="A42" s="46" t="s">
        <v>133</v>
      </c>
      <c r="B42" s="46" t="s">
        <v>134</v>
      </c>
      <c r="C42" s="33" t="s">
        <v>136</v>
      </c>
      <c r="D42" s="47">
        <v>65440744</v>
      </c>
      <c r="E42" s="47">
        <v>849000</v>
      </c>
      <c r="F42" s="47">
        <f t="shared" ref="F42:F43" si="7">D42+E42</f>
        <v>66289744</v>
      </c>
      <c r="G42" s="35"/>
      <c r="H42" s="35"/>
    </row>
    <row r="43" spans="1:8" ht="37.9" customHeight="1" x14ac:dyDescent="0.2">
      <c r="A43" s="46" t="s">
        <v>129</v>
      </c>
      <c r="B43" s="46" t="s">
        <v>130</v>
      </c>
      <c r="C43" s="33" t="s">
        <v>28</v>
      </c>
      <c r="D43" s="47">
        <v>9544000</v>
      </c>
      <c r="E43" s="47">
        <f>E44</f>
        <v>330000</v>
      </c>
      <c r="F43" s="47">
        <f t="shared" si="7"/>
        <v>9874000</v>
      </c>
      <c r="G43" s="35"/>
      <c r="H43" s="35"/>
    </row>
    <row r="44" spans="1:8" ht="129.6" customHeight="1" x14ac:dyDescent="0.2">
      <c r="A44" s="46"/>
      <c r="B44" s="46"/>
      <c r="C44" s="92" t="s">
        <v>137</v>
      </c>
      <c r="D44" s="50">
        <v>0</v>
      </c>
      <c r="E44" s="50">
        <v>330000</v>
      </c>
      <c r="F44" s="50">
        <f>D44+E44</f>
        <v>330000</v>
      </c>
      <c r="G44" s="35"/>
      <c r="H44" s="35"/>
    </row>
    <row r="45" spans="1:8" ht="45" customHeight="1" x14ac:dyDescent="0.2">
      <c r="A45" s="43" t="s">
        <v>21</v>
      </c>
      <c r="B45" s="44"/>
      <c r="C45" s="44" t="str">
        <f>C46</f>
        <v>Департамент соціальної політики виконкому Криворізької міської ради</v>
      </c>
      <c r="D45" s="45">
        <f>D46</f>
        <v>369256344</v>
      </c>
      <c r="E45" s="86">
        <f>E46</f>
        <v>2912293.54</v>
      </c>
      <c r="F45" s="86">
        <f t="shared" si="6"/>
        <v>372168637.54000002</v>
      </c>
      <c r="G45" s="35"/>
      <c r="H45" s="35"/>
    </row>
    <row r="46" spans="1:8" ht="45" customHeight="1" x14ac:dyDescent="0.2">
      <c r="A46" s="43" t="s">
        <v>22</v>
      </c>
      <c r="B46" s="44"/>
      <c r="C46" s="44" t="s">
        <v>143</v>
      </c>
      <c r="D46" s="45">
        <v>369256344</v>
      </c>
      <c r="E46" s="86">
        <f>E47+E48</f>
        <v>2912293.54</v>
      </c>
      <c r="F46" s="86">
        <f t="shared" si="6"/>
        <v>372168637.54000002</v>
      </c>
      <c r="G46" s="35"/>
      <c r="H46" s="35"/>
    </row>
    <row r="47" spans="1:8" ht="37.5" x14ac:dyDescent="0.2">
      <c r="A47" s="46" t="s">
        <v>34</v>
      </c>
      <c r="B47" s="46" t="s">
        <v>35</v>
      </c>
      <c r="C47" s="33" t="s">
        <v>33</v>
      </c>
      <c r="D47" s="47">
        <v>148507492</v>
      </c>
      <c r="E47" s="87">
        <f>40840+8000+26742</f>
        <v>75582</v>
      </c>
      <c r="F47" s="87">
        <f t="shared" ref="F47" si="8">D47+E47</f>
        <v>148583074</v>
      </c>
      <c r="G47" s="35"/>
      <c r="H47" s="35"/>
    </row>
    <row r="48" spans="1:8" ht="379.9" customHeight="1" x14ac:dyDescent="0.2">
      <c r="A48" s="61" t="s">
        <v>92</v>
      </c>
      <c r="B48" s="46" t="s">
        <v>93</v>
      </c>
      <c r="C48" s="37" t="s">
        <v>94</v>
      </c>
      <c r="D48" s="47">
        <v>0</v>
      </c>
      <c r="E48" s="87">
        <f>SUM(E50:E51)</f>
        <v>2836711.54</v>
      </c>
      <c r="F48" s="87">
        <f t="shared" si="6"/>
        <v>2836711.54</v>
      </c>
      <c r="G48" s="35"/>
      <c r="H48" s="35"/>
    </row>
    <row r="49" spans="1:9" ht="45" customHeight="1" x14ac:dyDescent="0.2">
      <c r="A49" s="61"/>
      <c r="B49" s="46"/>
      <c r="C49" s="92" t="s">
        <v>105</v>
      </c>
      <c r="D49" s="47"/>
      <c r="E49" s="87"/>
      <c r="F49" s="87"/>
      <c r="G49" s="35"/>
      <c r="H49" s="35"/>
    </row>
    <row r="50" spans="1:9" ht="25.15" customHeight="1" x14ac:dyDescent="0.2">
      <c r="A50" s="61"/>
      <c r="B50" s="46"/>
      <c r="C50" s="92" t="s">
        <v>106</v>
      </c>
      <c r="D50" s="50">
        <v>0</v>
      </c>
      <c r="E50" s="93">
        <v>1435499.82</v>
      </c>
      <c r="F50" s="93">
        <f t="shared" ref="F50:F51" si="9">D50+E50</f>
        <v>1435499.82</v>
      </c>
      <c r="G50" s="35"/>
      <c r="H50" s="35"/>
    </row>
    <row r="51" spans="1:9" ht="24.6" customHeight="1" x14ac:dyDescent="0.2">
      <c r="A51" s="46"/>
      <c r="B51" s="46"/>
      <c r="C51" s="92" t="s">
        <v>107</v>
      </c>
      <c r="D51" s="50">
        <v>0</v>
      </c>
      <c r="E51" s="93">
        <v>1401211.72</v>
      </c>
      <c r="F51" s="93">
        <f t="shared" si="9"/>
        <v>1401211.72</v>
      </c>
      <c r="G51" s="35"/>
      <c r="H51" s="35"/>
    </row>
    <row r="52" spans="1:9" ht="46.15" customHeight="1" x14ac:dyDescent="0.2">
      <c r="A52" s="49">
        <v>1000000</v>
      </c>
      <c r="B52" s="44"/>
      <c r="C52" s="44" t="s">
        <v>12</v>
      </c>
      <c r="D52" s="45">
        <f>D53</f>
        <v>270856520</v>
      </c>
      <c r="E52" s="45">
        <f>E53</f>
        <v>140000</v>
      </c>
      <c r="F52" s="45">
        <f t="shared" si="6"/>
        <v>270996520</v>
      </c>
      <c r="G52" s="36"/>
      <c r="H52" s="2"/>
    </row>
    <row r="53" spans="1:9" ht="43.15" customHeight="1" x14ac:dyDescent="0.2">
      <c r="A53" s="49">
        <v>1010000</v>
      </c>
      <c r="B53" s="44"/>
      <c r="C53" s="44" t="s">
        <v>12</v>
      </c>
      <c r="D53" s="45">
        <v>270856520</v>
      </c>
      <c r="E53" s="45">
        <f>E59</f>
        <v>140000</v>
      </c>
      <c r="F53" s="45">
        <f t="shared" si="6"/>
        <v>270996520</v>
      </c>
      <c r="G53" s="36"/>
      <c r="H53" s="2"/>
    </row>
    <row r="54" spans="1:9" ht="60" hidden="1" customHeight="1" x14ac:dyDescent="0.2">
      <c r="A54" s="73" t="s">
        <v>30</v>
      </c>
      <c r="B54" s="74"/>
      <c r="C54" s="74" t="str">
        <f>C55</f>
        <v>Департамент у справах сім'ї, молоді та спорту виконкому Криворізької  міської ради</v>
      </c>
      <c r="D54" s="75"/>
      <c r="E54" s="75"/>
      <c r="F54" s="75">
        <f t="shared" si="6"/>
        <v>0</v>
      </c>
      <c r="G54" s="36"/>
      <c r="H54" s="2"/>
    </row>
    <row r="55" spans="1:9" ht="63.6" hidden="1" customHeight="1" x14ac:dyDescent="0.2">
      <c r="A55" s="73" t="s">
        <v>31</v>
      </c>
      <c r="B55" s="74"/>
      <c r="C55" s="74" t="s">
        <v>32</v>
      </c>
      <c r="D55" s="75"/>
      <c r="E55" s="75"/>
      <c r="F55" s="75">
        <f t="shared" si="6"/>
        <v>0</v>
      </c>
      <c r="G55" s="36"/>
      <c r="H55" s="2"/>
    </row>
    <row r="56" spans="1:9" ht="39.6" hidden="1" customHeight="1" x14ac:dyDescent="0.2">
      <c r="A56" s="80">
        <v>1119770</v>
      </c>
      <c r="B56" s="80">
        <v>9770</v>
      </c>
      <c r="C56" s="77" t="s">
        <v>28</v>
      </c>
      <c r="D56" s="78"/>
      <c r="E56" s="78"/>
      <c r="F56" s="78">
        <f t="shared" si="6"/>
        <v>0</v>
      </c>
      <c r="G56" s="36"/>
      <c r="H56" s="2"/>
    </row>
    <row r="57" spans="1:9" ht="118.9" hidden="1" customHeight="1" x14ac:dyDescent="0.2">
      <c r="A57" s="76"/>
      <c r="B57" s="76"/>
      <c r="C57" s="62" t="s">
        <v>29</v>
      </c>
      <c r="D57" s="79"/>
      <c r="E57" s="79"/>
      <c r="F57" s="79">
        <f t="shared" si="6"/>
        <v>0</v>
      </c>
      <c r="G57" s="36"/>
      <c r="H57" s="2"/>
    </row>
    <row r="58" spans="1:9" ht="53.45" hidden="1" customHeight="1" x14ac:dyDescent="0.2">
      <c r="A58" s="76"/>
      <c r="B58" s="76"/>
      <c r="C58" s="62" t="s">
        <v>45</v>
      </c>
      <c r="D58" s="79"/>
      <c r="E58" s="79"/>
      <c r="F58" s="79">
        <f t="shared" si="6"/>
        <v>0</v>
      </c>
      <c r="G58" s="36"/>
      <c r="H58" s="2"/>
    </row>
    <row r="59" spans="1:9" ht="58.15" customHeight="1" x14ac:dyDescent="0.2">
      <c r="A59" s="39">
        <v>1014060</v>
      </c>
      <c r="B59" s="46" t="s">
        <v>88</v>
      </c>
      <c r="C59" s="33" t="s">
        <v>89</v>
      </c>
      <c r="D59" s="47">
        <v>49543866</v>
      </c>
      <c r="E59" s="47">
        <f>140000</f>
        <v>140000</v>
      </c>
      <c r="F59" s="47">
        <f>D59+E59</f>
        <v>49683866</v>
      </c>
      <c r="G59" s="36"/>
      <c r="H59" s="2"/>
    </row>
    <row r="60" spans="1:9" ht="64.150000000000006" customHeight="1" x14ac:dyDescent="0.2">
      <c r="A60" s="49">
        <v>1200000</v>
      </c>
      <c r="B60" s="44"/>
      <c r="C60" s="44" t="s">
        <v>23</v>
      </c>
      <c r="D60" s="45">
        <f>D61</f>
        <v>831304045</v>
      </c>
      <c r="E60" s="45">
        <f>E61</f>
        <v>3912240</v>
      </c>
      <c r="F60" s="45">
        <f t="shared" si="6"/>
        <v>835216285</v>
      </c>
      <c r="G60" s="29"/>
      <c r="H60" s="2"/>
    </row>
    <row r="61" spans="1:9" ht="59.45" customHeight="1" x14ac:dyDescent="0.2">
      <c r="A61" s="49">
        <v>1210000</v>
      </c>
      <c r="B61" s="44"/>
      <c r="C61" s="44" t="s">
        <v>23</v>
      </c>
      <c r="D61" s="45">
        <v>831304045</v>
      </c>
      <c r="E61" s="45">
        <f>SUM(E62:E64)</f>
        <v>3912240</v>
      </c>
      <c r="F61" s="45">
        <f t="shared" si="6"/>
        <v>835216285</v>
      </c>
      <c r="G61" s="36"/>
      <c r="H61" s="2"/>
      <c r="I61" s="32"/>
    </row>
    <row r="62" spans="1:9" ht="38.450000000000003" customHeight="1" x14ac:dyDescent="0.2">
      <c r="A62" s="60">
        <v>1216090</v>
      </c>
      <c r="B62" s="46" t="s">
        <v>37</v>
      </c>
      <c r="C62" s="33" t="s">
        <v>36</v>
      </c>
      <c r="D62" s="47">
        <v>47738099</v>
      </c>
      <c r="E62" s="47">
        <f>-140000-40840-20000-1486920</f>
        <v>-1687760</v>
      </c>
      <c r="F62" s="47">
        <f t="shared" ref="F62:F63" si="10">D62+E62</f>
        <v>46050339</v>
      </c>
      <c r="G62" s="36"/>
      <c r="H62" s="2"/>
      <c r="I62" s="32"/>
    </row>
    <row r="63" spans="1:9" ht="61.9" customHeight="1" x14ac:dyDescent="0.2">
      <c r="A63" s="60">
        <v>1217461</v>
      </c>
      <c r="B63" s="46" t="s">
        <v>150</v>
      </c>
      <c r="C63" s="33" t="s">
        <v>149</v>
      </c>
      <c r="D63" s="47">
        <v>444436540</v>
      </c>
      <c r="E63" s="47">
        <v>5000000</v>
      </c>
      <c r="F63" s="47">
        <f t="shared" si="10"/>
        <v>449436540</v>
      </c>
      <c r="G63" s="36"/>
      <c r="H63" s="2"/>
      <c r="I63" s="32"/>
    </row>
    <row r="64" spans="1:9" ht="39" customHeight="1" x14ac:dyDescent="0.2">
      <c r="A64" s="60">
        <v>1217693</v>
      </c>
      <c r="B64" s="46" t="s">
        <v>139</v>
      </c>
      <c r="C64" s="33" t="s">
        <v>138</v>
      </c>
      <c r="D64" s="47">
        <v>3488279</v>
      </c>
      <c r="E64" s="47">
        <v>600000</v>
      </c>
      <c r="F64" s="47">
        <f t="shared" si="6"/>
        <v>4088279</v>
      </c>
      <c r="G64" s="29"/>
      <c r="H64" s="2"/>
    </row>
    <row r="65" spans="1:8" ht="78" customHeight="1" x14ac:dyDescent="0.2">
      <c r="A65" s="49">
        <v>1600000</v>
      </c>
      <c r="B65" s="49"/>
      <c r="C65" s="44" t="s">
        <v>76</v>
      </c>
      <c r="D65" s="45">
        <f>D66</f>
        <v>3546260</v>
      </c>
      <c r="E65" s="45">
        <f>E66</f>
        <v>2000000</v>
      </c>
      <c r="F65" s="45">
        <f t="shared" si="6"/>
        <v>5546260</v>
      </c>
      <c r="G65" s="29"/>
      <c r="H65" s="2"/>
    </row>
    <row r="66" spans="1:8" ht="80.45" customHeight="1" x14ac:dyDescent="0.2">
      <c r="A66" s="49">
        <v>1610000</v>
      </c>
      <c r="B66" s="44"/>
      <c r="C66" s="44" t="s">
        <v>76</v>
      </c>
      <c r="D66" s="45">
        <v>3546260</v>
      </c>
      <c r="E66" s="45">
        <f>E67</f>
        <v>2000000</v>
      </c>
      <c r="F66" s="45">
        <f t="shared" si="6"/>
        <v>5546260</v>
      </c>
      <c r="G66" s="29"/>
      <c r="H66" s="2"/>
    </row>
    <row r="67" spans="1:8" ht="27.6" customHeight="1" x14ac:dyDescent="0.2">
      <c r="A67" s="60">
        <v>1617130</v>
      </c>
      <c r="B67" s="39">
        <v>7130</v>
      </c>
      <c r="C67" s="33" t="s">
        <v>123</v>
      </c>
      <c r="D67" s="47">
        <v>1046260</v>
      </c>
      <c r="E67" s="47">
        <v>2000000</v>
      </c>
      <c r="F67" s="47">
        <f t="shared" si="6"/>
        <v>3046260</v>
      </c>
      <c r="G67" s="29"/>
      <c r="H67" s="2"/>
    </row>
    <row r="68" spans="1:8" ht="44.45" customHeight="1" x14ac:dyDescent="0.2">
      <c r="A68" s="49">
        <v>3700000</v>
      </c>
      <c r="B68" s="44"/>
      <c r="C68" s="44" t="s">
        <v>118</v>
      </c>
      <c r="D68" s="45">
        <f>D69</f>
        <v>663261221</v>
      </c>
      <c r="E68" s="45">
        <f>E69</f>
        <v>937572</v>
      </c>
      <c r="F68" s="45">
        <f t="shared" ref="F68:F74" si="11">D68+E68</f>
        <v>664198793</v>
      </c>
      <c r="G68" s="29"/>
      <c r="H68" s="2"/>
    </row>
    <row r="69" spans="1:8" ht="43.9" customHeight="1" x14ac:dyDescent="0.2">
      <c r="A69" s="49">
        <v>3710000</v>
      </c>
      <c r="B69" s="44"/>
      <c r="C69" s="44" t="s">
        <v>118</v>
      </c>
      <c r="D69" s="45">
        <v>663261221</v>
      </c>
      <c r="E69" s="45">
        <f>E70</f>
        <v>937572</v>
      </c>
      <c r="F69" s="45">
        <f t="shared" si="11"/>
        <v>664198793</v>
      </c>
      <c r="G69" s="29"/>
      <c r="H69" s="2"/>
    </row>
    <row r="70" spans="1:8" ht="21.6" customHeight="1" x14ac:dyDescent="0.2">
      <c r="A70" s="60">
        <v>3719150</v>
      </c>
      <c r="B70" s="39">
        <v>9150</v>
      </c>
      <c r="C70" s="33" t="s">
        <v>119</v>
      </c>
      <c r="D70" s="47">
        <v>321854715</v>
      </c>
      <c r="E70" s="47">
        <f>SUM(E72:E74)</f>
        <v>937572</v>
      </c>
      <c r="F70" s="47">
        <f t="shared" ref="F70" si="12">D70+E70</f>
        <v>322792287</v>
      </c>
      <c r="G70" s="29"/>
      <c r="H70" s="2"/>
    </row>
    <row r="71" spans="1:8" ht="37.15" customHeight="1" x14ac:dyDescent="0.2">
      <c r="A71" s="60"/>
      <c r="B71" s="39"/>
      <c r="C71" s="92" t="s">
        <v>105</v>
      </c>
      <c r="D71" s="47"/>
      <c r="E71" s="47"/>
      <c r="F71" s="47"/>
      <c r="G71" s="29"/>
      <c r="H71" s="2"/>
    </row>
    <row r="72" spans="1:8" ht="21.6" customHeight="1" x14ac:dyDescent="0.2">
      <c r="A72" s="60"/>
      <c r="B72" s="39"/>
      <c r="C72" s="92" t="s">
        <v>120</v>
      </c>
      <c r="D72" s="50">
        <v>45697923</v>
      </c>
      <c r="E72" s="50">
        <v>370116</v>
      </c>
      <c r="F72" s="50">
        <f t="shared" ref="F72" si="13">D72+E72</f>
        <v>46068039</v>
      </c>
      <c r="G72" s="29"/>
      <c r="H72" s="2"/>
    </row>
    <row r="73" spans="1:8" ht="21.6" customHeight="1" x14ac:dyDescent="0.2">
      <c r="A73" s="60"/>
      <c r="B73" s="39"/>
      <c r="C73" s="92" t="s">
        <v>121</v>
      </c>
      <c r="D73" s="50">
        <v>43623618</v>
      </c>
      <c r="E73" s="50">
        <v>300000</v>
      </c>
      <c r="F73" s="50">
        <f t="shared" si="11"/>
        <v>43923618</v>
      </c>
      <c r="G73" s="29"/>
      <c r="H73" s="2"/>
    </row>
    <row r="74" spans="1:8" ht="21.6" customHeight="1" x14ac:dyDescent="0.2">
      <c r="A74" s="60"/>
      <c r="B74" s="39"/>
      <c r="C74" s="92" t="s">
        <v>122</v>
      </c>
      <c r="D74" s="50">
        <v>42042496</v>
      </c>
      <c r="E74" s="50">
        <f>150000+117456</f>
        <v>267456</v>
      </c>
      <c r="F74" s="50">
        <f t="shared" si="11"/>
        <v>42309952</v>
      </c>
      <c r="G74" s="29"/>
      <c r="H74" s="2"/>
    </row>
    <row r="75" spans="1:8" ht="43.9" customHeight="1" x14ac:dyDescent="0.3">
      <c r="A75" s="40"/>
      <c r="B75" s="40"/>
      <c r="C75" s="41" t="s">
        <v>7</v>
      </c>
      <c r="D75" s="42">
        <v>1435655193</v>
      </c>
      <c r="E75" s="42">
        <f>E77+E82+E99+E106+E112+E123+E132+E137+E147</f>
        <v>5576606</v>
      </c>
      <c r="F75" s="42">
        <f t="shared" ref="F75:F155" si="14">D75+E75</f>
        <v>1441231799</v>
      </c>
      <c r="G75" s="7"/>
      <c r="H75" s="2"/>
    </row>
    <row r="76" spans="1:8" ht="21" customHeight="1" x14ac:dyDescent="0.3">
      <c r="A76" s="40"/>
      <c r="B76" s="40"/>
      <c r="C76" s="51" t="s">
        <v>5</v>
      </c>
      <c r="D76" s="52">
        <v>1219126806</v>
      </c>
      <c r="E76" s="52">
        <f>E79+E84+E101+E114+E125+E134+E139+E149</f>
        <v>3220606</v>
      </c>
      <c r="F76" s="52">
        <f t="shared" si="14"/>
        <v>1222347412</v>
      </c>
      <c r="G76" s="7"/>
      <c r="H76" s="2"/>
    </row>
    <row r="77" spans="1:8" ht="37.9" customHeight="1" x14ac:dyDescent="0.2">
      <c r="A77" s="43" t="s">
        <v>108</v>
      </c>
      <c r="B77" s="44"/>
      <c r="C77" s="44" t="s">
        <v>110</v>
      </c>
      <c r="D77" s="45">
        <v>4943501</v>
      </c>
      <c r="E77" s="45">
        <f>E78</f>
        <v>1306000</v>
      </c>
      <c r="F77" s="45">
        <f t="shared" ref="F77:F81" si="15">D77+E77</f>
        <v>6249501</v>
      </c>
      <c r="G77" s="7"/>
      <c r="H77" s="2"/>
    </row>
    <row r="78" spans="1:8" ht="35.450000000000003" customHeight="1" x14ac:dyDescent="0.2">
      <c r="A78" s="43" t="s">
        <v>109</v>
      </c>
      <c r="B78" s="44"/>
      <c r="C78" s="44" t="s">
        <v>110</v>
      </c>
      <c r="D78" s="45">
        <v>4271607</v>
      </c>
      <c r="E78" s="45">
        <f>E80</f>
        <v>1306000</v>
      </c>
      <c r="F78" s="45">
        <f t="shared" si="15"/>
        <v>5577607</v>
      </c>
      <c r="G78" s="7"/>
      <c r="H78" s="2"/>
    </row>
    <row r="79" spans="1:8" ht="22.9" customHeight="1" x14ac:dyDescent="0.2">
      <c r="A79" s="53"/>
      <c r="B79" s="54"/>
      <c r="C79" s="54" t="s">
        <v>5</v>
      </c>
      <c r="D79" s="55">
        <v>4199045</v>
      </c>
      <c r="E79" s="55">
        <f>E81</f>
        <v>1306000</v>
      </c>
      <c r="F79" s="55">
        <f t="shared" si="15"/>
        <v>5505045</v>
      </c>
      <c r="G79" s="7"/>
      <c r="H79" s="2"/>
    </row>
    <row r="80" spans="1:8" ht="74.45" customHeight="1" x14ac:dyDescent="0.2">
      <c r="A80" s="46" t="s">
        <v>111</v>
      </c>
      <c r="B80" s="46" t="s">
        <v>113</v>
      </c>
      <c r="C80" s="33" t="s">
        <v>112</v>
      </c>
      <c r="D80" s="47">
        <f>D81</f>
        <v>2060125</v>
      </c>
      <c r="E80" s="47">
        <f>E81</f>
        <v>1306000</v>
      </c>
      <c r="F80" s="47">
        <f t="shared" si="15"/>
        <v>3366125</v>
      </c>
      <c r="G80" s="7"/>
      <c r="H80" s="2"/>
    </row>
    <row r="81" spans="1:8" ht="18.600000000000001" customHeight="1" x14ac:dyDescent="0.2">
      <c r="A81" s="56"/>
      <c r="B81" s="56"/>
      <c r="C81" s="48" t="s">
        <v>5</v>
      </c>
      <c r="D81" s="50">
        <v>2060125</v>
      </c>
      <c r="E81" s="47">
        <v>1306000</v>
      </c>
      <c r="F81" s="50">
        <f t="shared" si="15"/>
        <v>3366125</v>
      </c>
      <c r="G81" s="7"/>
      <c r="H81" s="2"/>
    </row>
    <row r="82" spans="1:8" ht="34.15" customHeight="1" x14ac:dyDescent="0.2">
      <c r="A82" s="43" t="s">
        <v>16</v>
      </c>
      <c r="B82" s="44"/>
      <c r="C82" s="44" t="s">
        <v>20</v>
      </c>
      <c r="D82" s="45">
        <f>D83</f>
        <v>284079032</v>
      </c>
      <c r="E82" s="45">
        <f>E83</f>
        <v>-8000</v>
      </c>
      <c r="F82" s="45">
        <f t="shared" si="14"/>
        <v>284071032</v>
      </c>
      <c r="G82" s="7"/>
      <c r="H82" s="2"/>
    </row>
    <row r="83" spans="1:8" ht="35.450000000000003" customHeight="1" x14ac:dyDescent="0.2">
      <c r="A83" s="43" t="s">
        <v>17</v>
      </c>
      <c r="B83" s="44"/>
      <c r="C83" s="44" t="s">
        <v>20</v>
      </c>
      <c r="D83" s="45">
        <v>284079032</v>
      </c>
      <c r="E83" s="45">
        <f>E85+E87+E89+E91+E93+E95+E97</f>
        <v>-8000</v>
      </c>
      <c r="F83" s="45">
        <f t="shared" si="14"/>
        <v>284071032</v>
      </c>
      <c r="G83" s="7"/>
      <c r="H83" s="2"/>
    </row>
    <row r="84" spans="1:8" ht="24" customHeight="1" x14ac:dyDescent="0.2">
      <c r="A84" s="53"/>
      <c r="B84" s="54"/>
      <c r="C84" s="54" t="s">
        <v>5</v>
      </c>
      <c r="D84" s="55">
        <v>169319030</v>
      </c>
      <c r="E84" s="55">
        <f>E86+E88+E90+E92+E94+E96+E98</f>
        <v>-8000</v>
      </c>
      <c r="F84" s="55">
        <f t="shared" si="14"/>
        <v>169311030</v>
      </c>
      <c r="G84" s="7"/>
      <c r="H84" s="2"/>
    </row>
    <row r="85" spans="1:8" ht="27.6" customHeight="1" x14ac:dyDescent="0.2">
      <c r="A85" s="46" t="s">
        <v>61</v>
      </c>
      <c r="B85" s="46" t="s">
        <v>62</v>
      </c>
      <c r="C85" s="33" t="s">
        <v>63</v>
      </c>
      <c r="D85" s="47">
        <v>46369921</v>
      </c>
      <c r="E85" s="47">
        <f>E86</f>
        <v>-162400</v>
      </c>
      <c r="F85" s="47">
        <f t="shared" ref="F85:F86" si="16">D85+E85</f>
        <v>46207521</v>
      </c>
      <c r="G85" s="7"/>
      <c r="H85" s="2"/>
    </row>
    <row r="86" spans="1:8" ht="19.149999999999999" customHeight="1" x14ac:dyDescent="0.2">
      <c r="A86" s="56"/>
      <c r="B86" s="56"/>
      <c r="C86" s="48" t="s">
        <v>5</v>
      </c>
      <c r="D86" s="50">
        <v>3987646</v>
      </c>
      <c r="E86" s="50">
        <v>-162400</v>
      </c>
      <c r="F86" s="50">
        <f t="shared" si="16"/>
        <v>3825246</v>
      </c>
      <c r="G86" s="7"/>
      <c r="H86" s="2"/>
    </row>
    <row r="87" spans="1:8" ht="75.599999999999994" customHeight="1" x14ac:dyDescent="0.2">
      <c r="A87" s="46" t="s">
        <v>58</v>
      </c>
      <c r="B87" s="46" t="s">
        <v>59</v>
      </c>
      <c r="C87" s="33" t="s">
        <v>60</v>
      </c>
      <c r="D87" s="47">
        <v>69807447</v>
      </c>
      <c r="E87" s="47">
        <f>E88</f>
        <v>-38219</v>
      </c>
      <c r="F87" s="47">
        <f t="shared" si="14"/>
        <v>69769228</v>
      </c>
      <c r="G87" s="7"/>
      <c r="H87" s="2"/>
    </row>
    <row r="88" spans="1:8" ht="23.45" customHeight="1" x14ac:dyDescent="0.2">
      <c r="A88" s="56"/>
      <c r="B88" s="56"/>
      <c r="C88" s="48" t="s">
        <v>5</v>
      </c>
      <c r="D88" s="50">
        <v>16581314</v>
      </c>
      <c r="E88" s="50">
        <v>-38219</v>
      </c>
      <c r="F88" s="50">
        <f t="shared" si="14"/>
        <v>16543095</v>
      </c>
      <c r="G88" s="7"/>
      <c r="H88" s="2"/>
    </row>
    <row r="89" spans="1:8" ht="56.25" x14ac:dyDescent="0.2">
      <c r="A89" s="46" t="s">
        <v>67</v>
      </c>
      <c r="B89" s="46" t="s">
        <v>68</v>
      </c>
      <c r="C89" s="33" t="s">
        <v>69</v>
      </c>
      <c r="D89" s="47">
        <v>4688887</v>
      </c>
      <c r="E89" s="47">
        <f>E90</f>
        <v>82080</v>
      </c>
      <c r="F89" s="47">
        <f t="shared" si="14"/>
        <v>4770967</v>
      </c>
      <c r="G89" s="7"/>
      <c r="H89" s="2"/>
    </row>
    <row r="90" spans="1:8" ht="23.45" customHeight="1" x14ac:dyDescent="0.2">
      <c r="A90" s="56"/>
      <c r="B90" s="56"/>
      <c r="C90" s="48" t="s">
        <v>5</v>
      </c>
      <c r="D90" s="50">
        <v>485928</v>
      </c>
      <c r="E90" s="50">
        <v>82080</v>
      </c>
      <c r="F90" s="50">
        <f t="shared" si="14"/>
        <v>568008</v>
      </c>
      <c r="G90" s="7"/>
      <c r="H90" s="2"/>
    </row>
    <row r="91" spans="1:8" ht="37.5" x14ac:dyDescent="0.2">
      <c r="A91" s="46" t="s">
        <v>72</v>
      </c>
      <c r="B91" s="46" t="s">
        <v>73</v>
      </c>
      <c r="C91" s="33" t="s">
        <v>70</v>
      </c>
      <c r="D91" s="47">
        <f>D92</f>
        <v>70586866</v>
      </c>
      <c r="E91" s="47">
        <f>E92</f>
        <v>-15976</v>
      </c>
      <c r="F91" s="47">
        <f t="shared" si="14"/>
        <v>70570890</v>
      </c>
      <c r="G91" s="7"/>
      <c r="H91" s="2"/>
    </row>
    <row r="92" spans="1:8" ht="22.15" customHeight="1" x14ac:dyDescent="0.2">
      <c r="A92" s="56"/>
      <c r="B92" s="56"/>
      <c r="C92" s="48" t="s">
        <v>5</v>
      </c>
      <c r="D92" s="50">
        <v>70586866</v>
      </c>
      <c r="E92" s="50">
        <v>-15976</v>
      </c>
      <c r="F92" s="50">
        <f t="shared" si="14"/>
        <v>70570890</v>
      </c>
      <c r="G92" s="7"/>
      <c r="H92" s="2"/>
    </row>
    <row r="93" spans="1:8" ht="39" customHeight="1" x14ac:dyDescent="0.2">
      <c r="A93" s="46" t="s">
        <v>52</v>
      </c>
      <c r="B93" s="46" t="s">
        <v>53</v>
      </c>
      <c r="C93" s="33" t="s">
        <v>51</v>
      </c>
      <c r="D93" s="47">
        <f>D94</f>
        <v>64988790</v>
      </c>
      <c r="E93" s="47">
        <f>E94</f>
        <v>-82080</v>
      </c>
      <c r="F93" s="47">
        <f t="shared" si="14"/>
        <v>64906710</v>
      </c>
      <c r="G93" s="7"/>
      <c r="H93" s="2"/>
    </row>
    <row r="94" spans="1:8" ht="24" customHeight="1" x14ac:dyDescent="0.2">
      <c r="A94" s="56"/>
      <c r="B94" s="56"/>
      <c r="C94" s="48" t="s">
        <v>5</v>
      </c>
      <c r="D94" s="50">
        <v>64988790</v>
      </c>
      <c r="E94" s="50">
        <v>-82080</v>
      </c>
      <c r="F94" s="50">
        <f t="shared" si="14"/>
        <v>64906710</v>
      </c>
      <c r="G94" s="7"/>
      <c r="H94" s="2"/>
    </row>
    <row r="95" spans="1:8" ht="72" customHeight="1" x14ac:dyDescent="0.2">
      <c r="A95" s="46" t="s">
        <v>117</v>
      </c>
      <c r="B95" s="46" t="s">
        <v>81</v>
      </c>
      <c r="C95" s="33" t="s">
        <v>82</v>
      </c>
      <c r="D95" s="47">
        <f>D96</f>
        <v>3809348</v>
      </c>
      <c r="E95" s="47">
        <f>E96</f>
        <v>15976</v>
      </c>
      <c r="F95" s="47">
        <f t="shared" ref="F95:F96" si="17">D95+E95</f>
        <v>3825324</v>
      </c>
      <c r="G95" s="7"/>
      <c r="H95" s="2"/>
    </row>
    <row r="96" spans="1:8" ht="24" customHeight="1" x14ac:dyDescent="0.2">
      <c r="A96" s="56"/>
      <c r="B96" s="56"/>
      <c r="C96" s="48" t="s">
        <v>5</v>
      </c>
      <c r="D96" s="50">
        <v>3809348</v>
      </c>
      <c r="E96" s="50">
        <v>15976</v>
      </c>
      <c r="F96" s="50">
        <f t="shared" si="17"/>
        <v>3825324</v>
      </c>
      <c r="G96" s="7"/>
      <c r="H96" s="2"/>
    </row>
    <row r="97" spans="1:8" ht="40.9" customHeight="1" x14ac:dyDescent="0.2">
      <c r="A97" s="46" t="s">
        <v>42</v>
      </c>
      <c r="B97" s="46" t="s">
        <v>43</v>
      </c>
      <c r="C97" s="33" t="s">
        <v>44</v>
      </c>
      <c r="D97" s="47">
        <f>D98</f>
        <v>4282119</v>
      </c>
      <c r="E97" s="47">
        <f>E98</f>
        <v>192619</v>
      </c>
      <c r="F97" s="47">
        <f t="shared" si="14"/>
        <v>4474738</v>
      </c>
      <c r="G97" s="7"/>
      <c r="H97" s="2"/>
    </row>
    <row r="98" spans="1:8" ht="22.9" customHeight="1" x14ac:dyDescent="0.2">
      <c r="A98" s="56"/>
      <c r="B98" s="56"/>
      <c r="C98" s="48" t="s">
        <v>5</v>
      </c>
      <c r="D98" s="50">
        <v>4282119</v>
      </c>
      <c r="E98" s="50">
        <v>192619</v>
      </c>
      <c r="F98" s="50">
        <f t="shared" si="14"/>
        <v>4474738</v>
      </c>
      <c r="G98" s="7"/>
      <c r="H98" s="2"/>
    </row>
    <row r="99" spans="1:8" ht="48" customHeight="1" x14ac:dyDescent="0.2">
      <c r="A99" s="43" t="s">
        <v>18</v>
      </c>
      <c r="B99" s="44"/>
      <c r="C99" s="44" t="s">
        <v>11</v>
      </c>
      <c r="D99" s="45">
        <f>D100</f>
        <v>149439942</v>
      </c>
      <c r="E99" s="45">
        <f>E100</f>
        <v>-3026742</v>
      </c>
      <c r="F99" s="45">
        <f t="shared" si="14"/>
        <v>146413200</v>
      </c>
      <c r="G99" s="7"/>
      <c r="H99" s="2"/>
    </row>
    <row r="100" spans="1:8" ht="45" customHeight="1" x14ac:dyDescent="0.2">
      <c r="A100" s="43" t="s">
        <v>19</v>
      </c>
      <c r="B100" s="44"/>
      <c r="C100" s="44" t="s">
        <v>11</v>
      </c>
      <c r="D100" s="45">
        <v>149439942</v>
      </c>
      <c r="E100" s="45">
        <f>E102+E104</f>
        <v>-3026742</v>
      </c>
      <c r="F100" s="45">
        <f t="shared" si="14"/>
        <v>146413200</v>
      </c>
      <c r="G100" s="7"/>
      <c r="H100" s="2"/>
    </row>
    <row r="101" spans="1:8" ht="27.6" customHeight="1" x14ac:dyDescent="0.2">
      <c r="A101" s="53"/>
      <c r="B101" s="54"/>
      <c r="C101" s="54" t="s">
        <v>5</v>
      </c>
      <c r="D101" s="55">
        <v>149259942</v>
      </c>
      <c r="E101" s="55">
        <f>E103+E105</f>
        <v>-3026742</v>
      </c>
      <c r="F101" s="55">
        <f t="shared" si="14"/>
        <v>146233200</v>
      </c>
      <c r="G101" s="7"/>
      <c r="H101" s="2"/>
    </row>
    <row r="102" spans="1:8" ht="39.6" customHeight="1" x14ac:dyDescent="0.2">
      <c r="A102" s="46" t="s">
        <v>48</v>
      </c>
      <c r="B102" s="46" t="s">
        <v>49</v>
      </c>
      <c r="C102" s="33" t="s">
        <v>50</v>
      </c>
      <c r="D102" s="47">
        <f>D103</f>
        <v>88058472</v>
      </c>
      <c r="E102" s="47">
        <f>E103</f>
        <v>-26742</v>
      </c>
      <c r="F102" s="47">
        <f t="shared" si="14"/>
        <v>88031730</v>
      </c>
      <c r="G102" s="7"/>
      <c r="H102" s="2"/>
    </row>
    <row r="103" spans="1:8" ht="26.45" customHeight="1" x14ac:dyDescent="0.2">
      <c r="A103" s="56"/>
      <c r="B103" s="56"/>
      <c r="C103" s="48" t="s">
        <v>5</v>
      </c>
      <c r="D103" s="50">
        <v>88058472</v>
      </c>
      <c r="E103" s="50">
        <f>-26742</f>
        <v>-26742</v>
      </c>
      <c r="F103" s="50">
        <f t="shared" si="14"/>
        <v>88031730</v>
      </c>
      <c r="G103" s="7"/>
      <c r="H103" s="2"/>
    </row>
    <row r="104" spans="1:8" ht="37.5" x14ac:dyDescent="0.2">
      <c r="A104" s="46" t="s">
        <v>127</v>
      </c>
      <c r="B104" s="46" t="s">
        <v>128</v>
      </c>
      <c r="C104" s="33" t="s">
        <v>47</v>
      </c>
      <c r="D104" s="47">
        <f>D105</f>
        <v>21987010</v>
      </c>
      <c r="E104" s="47">
        <f>E105</f>
        <v>-3000000</v>
      </c>
      <c r="F104" s="47">
        <f t="shared" ref="F104:F105" si="18">D104+E104</f>
        <v>18987010</v>
      </c>
      <c r="G104" s="7"/>
      <c r="H104" s="2"/>
    </row>
    <row r="105" spans="1:8" ht="26.45" customHeight="1" x14ac:dyDescent="0.2">
      <c r="A105" s="56"/>
      <c r="B105" s="56"/>
      <c r="C105" s="48" t="s">
        <v>5</v>
      </c>
      <c r="D105" s="50">
        <v>21987010</v>
      </c>
      <c r="E105" s="50">
        <v>-3000000</v>
      </c>
      <c r="F105" s="50">
        <f t="shared" si="18"/>
        <v>18987010</v>
      </c>
      <c r="G105" s="7"/>
      <c r="H105" s="2"/>
    </row>
    <row r="106" spans="1:8" ht="45" customHeight="1" x14ac:dyDescent="0.2">
      <c r="A106" s="49">
        <v>1000000</v>
      </c>
      <c r="B106" s="44"/>
      <c r="C106" s="44" t="s">
        <v>12</v>
      </c>
      <c r="D106" s="45">
        <f>D107</f>
        <v>36447731</v>
      </c>
      <c r="E106" s="45">
        <f>E107</f>
        <v>2356000</v>
      </c>
      <c r="F106" s="45">
        <f t="shared" si="14"/>
        <v>38803731</v>
      </c>
      <c r="G106" s="7"/>
      <c r="H106" s="2"/>
    </row>
    <row r="107" spans="1:8" ht="40.9" customHeight="1" x14ac:dyDescent="0.2">
      <c r="A107" s="49">
        <v>1010000</v>
      </c>
      <c r="B107" s="44"/>
      <c r="C107" s="44" t="s">
        <v>12</v>
      </c>
      <c r="D107" s="45">
        <v>36447731</v>
      </c>
      <c r="E107" s="45">
        <f>E108</f>
        <v>2356000</v>
      </c>
      <c r="F107" s="45">
        <f t="shared" si="14"/>
        <v>38803731</v>
      </c>
      <c r="G107" s="7"/>
      <c r="H107" s="2"/>
    </row>
    <row r="108" spans="1:8" ht="180" customHeight="1" x14ac:dyDescent="0.2">
      <c r="A108" s="61" t="s">
        <v>87</v>
      </c>
      <c r="B108" s="46">
        <v>7691</v>
      </c>
      <c r="C108" s="33" t="s">
        <v>74</v>
      </c>
      <c r="D108" s="47">
        <v>300271</v>
      </c>
      <c r="E108" s="47">
        <f>E109</f>
        <v>2356000</v>
      </c>
      <c r="F108" s="47">
        <f t="shared" si="14"/>
        <v>2656271</v>
      </c>
      <c r="G108" s="7"/>
      <c r="H108" s="2"/>
    </row>
    <row r="109" spans="1:8" ht="23.45" customHeight="1" x14ac:dyDescent="0.2">
      <c r="A109" s="56"/>
      <c r="B109" s="56"/>
      <c r="C109" s="48" t="s">
        <v>75</v>
      </c>
      <c r="D109" s="50">
        <v>300271</v>
      </c>
      <c r="E109" s="50">
        <v>2356000</v>
      </c>
      <c r="F109" s="50">
        <f t="shared" si="14"/>
        <v>2656271</v>
      </c>
      <c r="G109" s="7"/>
      <c r="H109" s="2"/>
    </row>
    <row r="110" spans="1:8" ht="18.600000000000001" customHeight="1" x14ac:dyDescent="0.2">
      <c r="A110" s="56"/>
      <c r="B110" s="56"/>
      <c r="C110" s="48" t="s">
        <v>90</v>
      </c>
      <c r="D110" s="50">
        <v>0</v>
      </c>
      <c r="E110" s="50">
        <v>1196932</v>
      </c>
      <c r="F110" s="50">
        <f t="shared" si="14"/>
        <v>1196932</v>
      </c>
      <c r="G110" s="7"/>
      <c r="H110" s="2"/>
    </row>
    <row r="111" spans="1:8" ht="23.45" customHeight="1" x14ac:dyDescent="0.2">
      <c r="A111" s="56"/>
      <c r="B111" s="56"/>
      <c r="C111" s="48" t="s">
        <v>91</v>
      </c>
      <c r="D111" s="50">
        <v>0</v>
      </c>
      <c r="E111" s="50">
        <v>820184</v>
      </c>
      <c r="F111" s="50">
        <f t="shared" si="14"/>
        <v>820184</v>
      </c>
      <c r="G111" s="7"/>
      <c r="H111" s="2"/>
    </row>
    <row r="112" spans="1:8" ht="60.6" customHeight="1" x14ac:dyDescent="0.2">
      <c r="A112" s="49">
        <v>1200000</v>
      </c>
      <c r="B112" s="44"/>
      <c r="C112" s="44" t="s">
        <v>23</v>
      </c>
      <c r="D112" s="45">
        <f>D113</f>
        <v>407866076</v>
      </c>
      <c r="E112" s="45">
        <f>E113</f>
        <v>-4113080</v>
      </c>
      <c r="F112" s="45">
        <f t="shared" si="14"/>
        <v>403752996</v>
      </c>
      <c r="G112" s="7"/>
      <c r="H112" s="7"/>
    </row>
    <row r="113" spans="1:8" ht="58.9" customHeight="1" x14ac:dyDescent="0.2">
      <c r="A113" s="49">
        <v>1210000</v>
      </c>
      <c r="B113" s="44"/>
      <c r="C113" s="44" t="s">
        <v>23</v>
      </c>
      <c r="D113" s="45">
        <v>407866076</v>
      </c>
      <c r="E113" s="45">
        <f>E119+E121+E117+E115</f>
        <v>-4113080</v>
      </c>
      <c r="F113" s="45">
        <f t="shared" si="14"/>
        <v>403752996</v>
      </c>
      <c r="G113" s="7"/>
      <c r="H113" s="7"/>
    </row>
    <row r="114" spans="1:8" ht="18.75" x14ac:dyDescent="0.2">
      <c r="A114" s="53"/>
      <c r="B114" s="54"/>
      <c r="C114" s="54" t="s">
        <v>5</v>
      </c>
      <c r="D114" s="55">
        <v>366230947</v>
      </c>
      <c r="E114" s="55">
        <f>E120+E122+E118+E116</f>
        <v>-4113080</v>
      </c>
      <c r="F114" s="55">
        <f t="shared" ref="F114" si="19">D114+E114</f>
        <v>362117867</v>
      </c>
      <c r="G114" s="7"/>
      <c r="H114" s="7"/>
    </row>
    <row r="115" spans="1:8" ht="56.25" x14ac:dyDescent="0.2">
      <c r="A115" s="60" t="s">
        <v>152</v>
      </c>
      <c r="B115" s="60">
        <v>6012</v>
      </c>
      <c r="C115" s="33" t="s">
        <v>151</v>
      </c>
      <c r="D115" s="94">
        <v>0</v>
      </c>
      <c r="E115" s="94">
        <f>E116</f>
        <v>16000800</v>
      </c>
      <c r="F115" s="94">
        <f>D115+E115</f>
        <v>16000800</v>
      </c>
      <c r="G115" s="7"/>
      <c r="H115" s="7"/>
    </row>
    <row r="116" spans="1:8" ht="18.75" x14ac:dyDescent="0.2">
      <c r="A116" s="96"/>
      <c r="B116" s="97"/>
      <c r="C116" s="48" t="s">
        <v>5</v>
      </c>
      <c r="D116" s="94">
        <v>0</v>
      </c>
      <c r="E116" s="94">
        <f>16000800</f>
        <v>16000800</v>
      </c>
      <c r="F116" s="94">
        <f>D116+E116</f>
        <v>16000800</v>
      </c>
      <c r="G116" s="7"/>
      <c r="H116" s="7"/>
    </row>
    <row r="117" spans="1:8" ht="37.5" x14ac:dyDescent="0.2">
      <c r="A117" s="61" t="s">
        <v>154</v>
      </c>
      <c r="B117" s="60">
        <v>6030</v>
      </c>
      <c r="C117" s="33" t="s">
        <v>153</v>
      </c>
      <c r="D117" s="94">
        <v>65871640</v>
      </c>
      <c r="E117" s="71">
        <f>E118</f>
        <v>-16000800</v>
      </c>
      <c r="F117" s="94">
        <f t="shared" ref="F117:F118" si="20">D117+E117</f>
        <v>49870840</v>
      </c>
      <c r="G117" s="7"/>
      <c r="H117" s="7"/>
    </row>
    <row r="118" spans="1:8" ht="18.75" x14ac:dyDescent="0.2">
      <c r="A118" s="96"/>
      <c r="B118" s="97"/>
      <c r="C118" s="48" t="s">
        <v>5</v>
      </c>
      <c r="D118" s="94">
        <v>65871640</v>
      </c>
      <c r="E118" s="94">
        <f>-16000800</f>
        <v>-16000800</v>
      </c>
      <c r="F118" s="94">
        <f t="shared" si="20"/>
        <v>49870840</v>
      </c>
      <c r="G118" s="7"/>
      <c r="H118" s="7"/>
    </row>
    <row r="119" spans="1:8" ht="37.5" x14ac:dyDescent="0.2">
      <c r="A119" s="60">
        <v>1217310</v>
      </c>
      <c r="B119" s="39">
        <v>7310</v>
      </c>
      <c r="C119" s="33" t="s">
        <v>84</v>
      </c>
      <c r="D119" s="47">
        <v>235524150</v>
      </c>
      <c r="E119" s="47">
        <f>E120</f>
        <v>-5600000</v>
      </c>
      <c r="F119" s="47">
        <f t="shared" si="14"/>
        <v>229924150</v>
      </c>
      <c r="G119" s="7"/>
      <c r="H119" s="7"/>
    </row>
    <row r="120" spans="1:8" ht="18.75" x14ac:dyDescent="0.2">
      <c r="A120" s="56"/>
      <c r="B120" s="56"/>
      <c r="C120" s="48" t="s">
        <v>5</v>
      </c>
      <c r="D120" s="50">
        <v>235474150</v>
      </c>
      <c r="E120" s="50">
        <f>-600000-5000000</f>
        <v>-5600000</v>
      </c>
      <c r="F120" s="50">
        <f t="shared" si="14"/>
        <v>229874150</v>
      </c>
      <c r="G120" s="7"/>
      <c r="H120" s="7"/>
    </row>
    <row r="121" spans="1:8" ht="37.5" x14ac:dyDescent="0.2">
      <c r="A121" s="60">
        <v>1217670</v>
      </c>
      <c r="B121" s="39">
        <v>7670</v>
      </c>
      <c r="C121" s="33" t="s">
        <v>79</v>
      </c>
      <c r="D121" s="47">
        <f>D122</f>
        <v>16965500</v>
      </c>
      <c r="E121" s="47">
        <f>E122</f>
        <v>1486920</v>
      </c>
      <c r="F121" s="47">
        <f>D121+E121</f>
        <v>18452420</v>
      </c>
      <c r="G121" s="7"/>
      <c r="H121" s="7"/>
    </row>
    <row r="122" spans="1:8" ht="23.25" customHeight="1" x14ac:dyDescent="0.2">
      <c r="A122" s="81"/>
      <c r="B122" s="81"/>
      <c r="C122" s="48" t="s">
        <v>5</v>
      </c>
      <c r="D122" s="50">
        <v>16965500</v>
      </c>
      <c r="E122" s="50">
        <v>1486920</v>
      </c>
      <c r="F122" s="50">
        <f t="shared" ref="F122" si="21">D122+E122</f>
        <v>18452420</v>
      </c>
      <c r="G122" s="7"/>
      <c r="H122" s="7"/>
    </row>
    <row r="123" spans="1:8" ht="60.6" customHeight="1" x14ac:dyDescent="0.2">
      <c r="A123" s="49">
        <v>1500000</v>
      </c>
      <c r="B123" s="44"/>
      <c r="C123" s="44" t="s">
        <v>46</v>
      </c>
      <c r="D123" s="45">
        <f>D124</f>
        <v>268641520</v>
      </c>
      <c r="E123" s="45">
        <f>E124</f>
        <v>-937572</v>
      </c>
      <c r="F123" s="45">
        <f t="shared" si="14"/>
        <v>267703948</v>
      </c>
      <c r="G123" s="7"/>
      <c r="H123" s="7"/>
    </row>
    <row r="124" spans="1:8" ht="58.15" customHeight="1" x14ac:dyDescent="0.2">
      <c r="A124" s="49">
        <v>1510000</v>
      </c>
      <c r="B124" s="44"/>
      <c r="C124" s="44" t="s">
        <v>46</v>
      </c>
      <c r="D124" s="45">
        <v>268641520</v>
      </c>
      <c r="E124" s="45">
        <f>E126+E128+E130</f>
        <v>-937572</v>
      </c>
      <c r="F124" s="45">
        <f t="shared" si="14"/>
        <v>267703948</v>
      </c>
      <c r="G124" s="7"/>
      <c r="H124" s="7"/>
    </row>
    <row r="125" spans="1:8" ht="26.45" customHeight="1" x14ac:dyDescent="0.2">
      <c r="A125" s="53"/>
      <c r="B125" s="54"/>
      <c r="C125" s="54" t="s">
        <v>5</v>
      </c>
      <c r="D125" s="55">
        <v>240944520</v>
      </c>
      <c r="E125" s="55">
        <f>E127+E129+E131</f>
        <v>-937572</v>
      </c>
      <c r="F125" s="55">
        <f t="shared" si="14"/>
        <v>240006948</v>
      </c>
      <c r="G125" s="7"/>
      <c r="H125" s="7"/>
    </row>
    <row r="126" spans="1:8" ht="42" customHeight="1" x14ac:dyDescent="0.2">
      <c r="A126" s="60">
        <v>1517310</v>
      </c>
      <c r="B126" s="39">
        <v>7310</v>
      </c>
      <c r="C126" s="33" t="s">
        <v>84</v>
      </c>
      <c r="D126" s="47">
        <f>D127</f>
        <v>74279720</v>
      </c>
      <c r="E126" s="47">
        <f>E127</f>
        <v>14800000</v>
      </c>
      <c r="F126" s="47">
        <f t="shared" ref="F126:F127" si="22">D126+E126</f>
        <v>89079720</v>
      </c>
      <c r="G126" s="7"/>
      <c r="H126" s="7"/>
    </row>
    <row r="127" spans="1:8" ht="26.45" customHeight="1" x14ac:dyDescent="0.2">
      <c r="A127" s="56"/>
      <c r="B127" s="56"/>
      <c r="C127" s="48" t="s">
        <v>5</v>
      </c>
      <c r="D127" s="50">
        <v>74279720</v>
      </c>
      <c r="E127" s="50">
        <v>14800000</v>
      </c>
      <c r="F127" s="50">
        <f t="shared" si="22"/>
        <v>89079720</v>
      </c>
      <c r="G127" s="7"/>
      <c r="H127" s="7"/>
    </row>
    <row r="128" spans="1:8" ht="36.6" customHeight="1" x14ac:dyDescent="0.2">
      <c r="A128" s="60">
        <v>1517322</v>
      </c>
      <c r="B128" s="39">
        <v>7322</v>
      </c>
      <c r="C128" s="33" t="s">
        <v>47</v>
      </c>
      <c r="D128" s="47">
        <f>D129</f>
        <v>111475800</v>
      </c>
      <c r="E128" s="47">
        <f>E129</f>
        <v>-900000</v>
      </c>
      <c r="F128" s="47">
        <f t="shared" si="14"/>
        <v>110575800</v>
      </c>
      <c r="G128" s="7"/>
      <c r="H128" s="7"/>
    </row>
    <row r="129" spans="1:8" ht="26.45" customHeight="1" x14ac:dyDescent="0.2">
      <c r="A129" s="56"/>
      <c r="B129" s="56"/>
      <c r="C129" s="48" t="s">
        <v>5</v>
      </c>
      <c r="D129" s="50">
        <v>111475800</v>
      </c>
      <c r="E129" s="50">
        <v>-900000</v>
      </c>
      <c r="F129" s="50">
        <f t="shared" si="14"/>
        <v>110575800</v>
      </c>
      <c r="G129" s="7"/>
      <c r="H129" s="7"/>
    </row>
    <row r="130" spans="1:8" ht="39" customHeight="1" x14ac:dyDescent="0.2">
      <c r="A130" s="60">
        <v>1517324</v>
      </c>
      <c r="B130" s="39">
        <v>7324</v>
      </c>
      <c r="C130" s="33" t="s">
        <v>80</v>
      </c>
      <c r="D130" s="47">
        <f>D131</f>
        <v>20884500</v>
      </c>
      <c r="E130" s="47">
        <f>E131</f>
        <v>-14837572</v>
      </c>
      <c r="F130" s="47">
        <f t="shared" ref="F130:F131" si="23">D130+E130</f>
        <v>6046928</v>
      </c>
      <c r="G130" s="7"/>
      <c r="H130" s="7"/>
    </row>
    <row r="131" spans="1:8" ht="26.45" customHeight="1" x14ac:dyDescent="0.2">
      <c r="A131" s="56"/>
      <c r="B131" s="56"/>
      <c r="C131" s="48" t="s">
        <v>5</v>
      </c>
      <c r="D131" s="50">
        <v>20884500</v>
      </c>
      <c r="E131" s="50">
        <v>-14837572</v>
      </c>
      <c r="F131" s="50">
        <f t="shared" si="23"/>
        <v>6046928</v>
      </c>
      <c r="G131" s="7"/>
      <c r="H131" s="7"/>
    </row>
    <row r="132" spans="1:8" ht="79.900000000000006" customHeight="1" x14ac:dyDescent="0.2">
      <c r="A132" s="49">
        <v>1600000</v>
      </c>
      <c r="B132" s="49"/>
      <c r="C132" s="44" t="s">
        <v>76</v>
      </c>
      <c r="D132" s="45">
        <f>D133</f>
        <v>8128014</v>
      </c>
      <c r="E132" s="45">
        <f>E133</f>
        <v>-1781600</v>
      </c>
      <c r="F132" s="45">
        <f t="shared" si="14"/>
        <v>6346414</v>
      </c>
      <c r="G132" s="7"/>
      <c r="H132" s="7"/>
    </row>
    <row r="133" spans="1:8" ht="78" customHeight="1" x14ac:dyDescent="0.2">
      <c r="A133" s="49">
        <v>1610000</v>
      </c>
      <c r="B133" s="44"/>
      <c r="C133" s="44" t="s">
        <v>76</v>
      </c>
      <c r="D133" s="45">
        <v>8128014</v>
      </c>
      <c r="E133" s="45">
        <f>E135</f>
        <v>-1781600</v>
      </c>
      <c r="F133" s="45">
        <f t="shared" si="14"/>
        <v>6346414</v>
      </c>
      <c r="G133" s="7"/>
      <c r="H133" s="7"/>
    </row>
    <row r="134" spans="1:8" ht="24.6" customHeight="1" x14ac:dyDescent="0.2">
      <c r="A134" s="53"/>
      <c r="B134" s="54"/>
      <c r="C134" s="54" t="s">
        <v>5</v>
      </c>
      <c r="D134" s="55">
        <v>4466200</v>
      </c>
      <c r="E134" s="55">
        <f>E136</f>
        <v>-1781600</v>
      </c>
      <c r="F134" s="55">
        <f t="shared" ref="F134" si="24">D134+E134</f>
        <v>2684600</v>
      </c>
      <c r="G134" s="7"/>
      <c r="H134" s="7"/>
    </row>
    <row r="135" spans="1:8" ht="56.45" customHeight="1" x14ac:dyDescent="0.2">
      <c r="A135" s="46" t="s">
        <v>125</v>
      </c>
      <c r="B135" s="46" t="s">
        <v>126</v>
      </c>
      <c r="C135" s="33" t="s">
        <v>124</v>
      </c>
      <c r="D135" s="47">
        <v>4000000</v>
      </c>
      <c r="E135" s="47">
        <f>E136</f>
        <v>-1781600</v>
      </c>
      <c r="F135" s="47">
        <f t="shared" si="14"/>
        <v>2218400</v>
      </c>
      <c r="G135" s="7"/>
      <c r="H135" s="7"/>
    </row>
    <row r="136" spans="1:8" ht="19.149999999999999" customHeight="1" x14ac:dyDescent="0.2">
      <c r="A136" s="56"/>
      <c r="B136" s="56"/>
      <c r="C136" s="48" t="s">
        <v>5</v>
      </c>
      <c r="D136" s="50">
        <v>4000000</v>
      </c>
      <c r="E136" s="50">
        <v>-1781600</v>
      </c>
      <c r="F136" s="50">
        <f t="shared" si="14"/>
        <v>2218400</v>
      </c>
      <c r="G136" s="7"/>
      <c r="H136" s="7"/>
    </row>
    <row r="137" spans="1:8" ht="59.45" customHeight="1" x14ac:dyDescent="0.2">
      <c r="A137" s="49">
        <v>1900000</v>
      </c>
      <c r="B137" s="44"/>
      <c r="C137" s="44" t="s">
        <v>77</v>
      </c>
      <c r="D137" s="45">
        <f>D138</f>
        <v>220091408</v>
      </c>
      <c r="E137" s="45">
        <f>E138</f>
        <v>-218400</v>
      </c>
      <c r="F137" s="45">
        <f t="shared" ref="F137:F143" si="25">D137+E137</f>
        <v>219873008</v>
      </c>
      <c r="G137" s="7"/>
      <c r="H137" s="7"/>
    </row>
    <row r="138" spans="1:8" ht="63.6" customHeight="1" x14ac:dyDescent="0.2">
      <c r="A138" s="49">
        <v>1910000</v>
      </c>
      <c r="B138" s="44"/>
      <c r="C138" s="44" t="s">
        <v>77</v>
      </c>
      <c r="D138" s="45">
        <v>220091408</v>
      </c>
      <c r="E138" s="45">
        <f>E140</f>
        <v>-218400</v>
      </c>
      <c r="F138" s="45">
        <f t="shared" si="25"/>
        <v>219873008</v>
      </c>
      <c r="G138" s="7"/>
      <c r="H138" s="7"/>
    </row>
    <row r="139" spans="1:8" ht="23.25" customHeight="1" x14ac:dyDescent="0.2">
      <c r="A139" s="53"/>
      <c r="B139" s="54"/>
      <c r="C139" s="54" t="s">
        <v>5</v>
      </c>
      <c r="D139" s="55">
        <v>220091408</v>
      </c>
      <c r="E139" s="55">
        <f>E141</f>
        <v>-218400</v>
      </c>
      <c r="F139" s="55">
        <f t="shared" si="25"/>
        <v>219873008</v>
      </c>
      <c r="G139" s="7"/>
      <c r="H139" s="7"/>
    </row>
    <row r="140" spans="1:8" ht="37.9" customHeight="1" x14ac:dyDescent="0.2">
      <c r="A140" s="60">
        <v>1917426</v>
      </c>
      <c r="B140" s="39">
        <v>7426</v>
      </c>
      <c r="C140" s="33" t="s">
        <v>78</v>
      </c>
      <c r="D140" s="47">
        <f>D141</f>
        <v>6600000</v>
      </c>
      <c r="E140" s="47">
        <f>E141</f>
        <v>-218400</v>
      </c>
      <c r="F140" s="47">
        <f t="shared" si="25"/>
        <v>6381600</v>
      </c>
      <c r="G140" s="7"/>
      <c r="H140" s="7"/>
    </row>
    <row r="141" spans="1:8" ht="23.25" customHeight="1" x14ac:dyDescent="0.2">
      <c r="A141" s="56"/>
      <c r="B141" s="56"/>
      <c r="C141" s="48" t="s">
        <v>5</v>
      </c>
      <c r="D141" s="50">
        <v>6600000</v>
      </c>
      <c r="E141" s="50">
        <v>-218400</v>
      </c>
      <c r="F141" s="50">
        <f t="shared" si="25"/>
        <v>6381600</v>
      </c>
      <c r="G141" s="7"/>
      <c r="H141" s="7"/>
    </row>
    <row r="142" spans="1:8" ht="40.9" customHeight="1" x14ac:dyDescent="0.2">
      <c r="A142" s="49">
        <v>2800000</v>
      </c>
      <c r="B142" s="49"/>
      <c r="C142" s="44" t="s">
        <v>144</v>
      </c>
      <c r="D142" s="45">
        <f>D143</f>
        <v>4184600</v>
      </c>
      <c r="E142" s="45">
        <f>E143</f>
        <v>0</v>
      </c>
      <c r="F142" s="45">
        <f t="shared" si="25"/>
        <v>4184600</v>
      </c>
      <c r="G142" s="7"/>
      <c r="H142" s="7"/>
    </row>
    <row r="143" spans="1:8" ht="45" customHeight="1" x14ac:dyDescent="0.2">
      <c r="A143" s="49">
        <v>2810000</v>
      </c>
      <c r="B143" s="44"/>
      <c r="C143" s="44" t="s">
        <v>144</v>
      </c>
      <c r="D143" s="45">
        <v>4184600</v>
      </c>
      <c r="E143" s="45">
        <f>E144</f>
        <v>0</v>
      </c>
      <c r="F143" s="45">
        <f t="shared" si="25"/>
        <v>4184600</v>
      </c>
      <c r="G143" s="7"/>
      <c r="H143" s="7"/>
    </row>
    <row r="144" spans="1:8" ht="39.6" customHeight="1" x14ac:dyDescent="0.2">
      <c r="A144" s="60">
        <v>2818340</v>
      </c>
      <c r="B144" s="39">
        <v>8340</v>
      </c>
      <c r="C144" s="33" t="s">
        <v>145</v>
      </c>
      <c r="D144" s="47">
        <v>3924990</v>
      </c>
      <c r="E144" s="47">
        <f>E145+E146</f>
        <v>0</v>
      </c>
      <c r="F144" s="47">
        <f>D144+E144</f>
        <v>3924990</v>
      </c>
      <c r="G144" s="7"/>
      <c r="H144" s="7"/>
    </row>
    <row r="145" spans="1:12" ht="23.25" customHeight="1" x14ac:dyDescent="0.2">
      <c r="A145" s="81"/>
      <c r="B145" s="81"/>
      <c r="C145" s="48" t="s">
        <v>75</v>
      </c>
      <c r="D145" s="50">
        <v>2282990</v>
      </c>
      <c r="E145" s="50">
        <v>-258000</v>
      </c>
      <c r="F145" s="50">
        <f t="shared" ref="F145:F146" si="26">D145+E145</f>
        <v>2024990</v>
      </c>
      <c r="G145" s="7"/>
      <c r="H145" s="7"/>
    </row>
    <row r="146" spans="1:12" ht="23.25" customHeight="1" x14ac:dyDescent="0.2">
      <c r="A146" s="81"/>
      <c r="B146" s="81"/>
      <c r="C146" s="48" t="s">
        <v>146</v>
      </c>
      <c r="D146" s="50">
        <v>1642000</v>
      </c>
      <c r="E146" s="50">
        <v>258000</v>
      </c>
      <c r="F146" s="50">
        <f t="shared" si="26"/>
        <v>1900000</v>
      </c>
      <c r="G146" s="7"/>
      <c r="H146" s="7"/>
    </row>
    <row r="147" spans="1:12" ht="81.599999999999994" customHeight="1" x14ac:dyDescent="0.2">
      <c r="A147" s="49">
        <v>2900000</v>
      </c>
      <c r="B147" s="44"/>
      <c r="C147" s="44" t="s">
        <v>114</v>
      </c>
      <c r="D147" s="45">
        <f>D148</f>
        <v>8000000</v>
      </c>
      <c r="E147" s="45">
        <f>E148</f>
        <v>12000000</v>
      </c>
      <c r="F147" s="45">
        <f t="shared" ref="F147:F151" si="27">D147+E147</f>
        <v>20000000</v>
      </c>
      <c r="G147" s="7"/>
      <c r="H147" s="7"/>
    </row>
    <row r="148" spans="1:12" ht="87.6" customHeight="1" x14ac:dyDescent="0.2">
      <c r="A148" s="49">
        <v>2910000</v>
      </c>
      <c r="B148" s="44"/>
      <c r="C148" s="44" t="s">
        <v>114</v>
      </c>
      <c r="D148" s="45">
        <v>8000000</v>
      </c>
      <c r="E148" s="45">
        <f>E150</f>
        <v>12000000</v>
      </c>
      <c r="F148" s="45">
        <f t="shared" si="27"/>
        <v>20000000</v>
      </c>
      <c r="G148" s="7"/>
      <c r="H148" s="7"/>
    </row>
    <row r="149" spans="1:12" ht="23.25" customHeight="1" x14ac:dyDescent="0.2">
      <c r="A149" s="53"/>
      <c r="B149" s="54"/>
      <c r="C149" s="54" t="s">
        <v>5</v>
      </c>
      <c r="D149" s="55">
        <v>8000000</v>
      </c>
      <c r="E149" s="55">
        <f>E151</f>
        <v>12000000</v>
      </c>
      <c r="F149" s="55">
        <f t="shared" si="27"/>
        <v>20000000</v>
      </c>
      <c r="G149" s="7"/>
      <c r="H149" s="7"/>
    </row>
    <row r="150" spans="1:12" ht="41.45" customHeight="1" x14ac:dyDescent="0.2">
      <c r="A150" s="60">
        <v>2917330</v>
      </c>
      <c r="B150" s="39">
        <v>7330</v>
      </c>
      <c r="C150" s="33" t="s">
        <v>115</v>
      </c>
      <c r="D150" s="47">
        <f>D151</f>
        <v>8000000</v>
      </c>
      <c r="E150" s="47">
        <f>E151</f>
        <v>12000000</v>
      </c>
      <c r="F150" s="47">
        <f t="shared" si="27"/>
        <v>20000000</v>
      </c>
      <c r="G150" s="7"/>
      <c r="H150" s="7"/>
    </row>
    <row r="151" spans="1:12" ht="23.25" customHeight="1" x14ac:dyDescent="0.2">
      <c r="A151" s="56"/>
      <c r="B151" s="56"/>
      <c r="C151" s="48" t="s">
        <v>5</v>
      </c>
      <c r="D151" s="50">
        <v>8000000</v>
      </c>
      <c r="E151" s="50">
        <v>12000000</v>
      </c>
      <c r="F151" s="50">
        <f t="shared" si="27"/>
        <v>20000000</v>
      </c>
      <c r="G151" s="7"/>
      <c r="H151" s="7"/>
    </row>
    <row r="152" spans="1:12" ht="56.45" customHeight="1" x14ac:dyDescent="0.3">
      <c r="A152" s="72"/>
      <c r="B152" s="40"/>
      <c r="C152" s="41" t="s">
        <v>14</v>
      </c>
      <c r="D152" s="42">
        <f>D28+D75</f>
        <v>7701091890</v>
      </c>
      <c r="E152" s="83">
        <f>E28+E75</f>
        <v>16018008.539999999</v>
      </c>
      <c r="F152" s="83">
        <f t="shared" si="14"/>
        <v>7717109898.54</v>
      </c>
      <c r="G152" s="7"/>
      <c r="H152" s="34"/>
      <c r="I152" s="30"/>
      <c r="J152" s="32"/>
      <c r="K152" s="38"/>
    </row>
    <row r="153" spans="1:12" ht="47.45" customHeight="1" x14ac:dyDescent="0.3">
      <c r="A153" s="40"/>
      <c r="B153" s="40"/>
      <c r="C153" s="41" t="s">
        <v>8</v>
      </c>
      <c r="D153" s="82">
        <f>D154+D155</f>
        <v>-923904778</v>
      </c>
      <c r="E153" s="82">
        <f>E154+E155</f>
        <v>10085394</v>
      </c>
      <c r="F153" s="82">
        <f t="shared" si="14"/>
        <v>-913819384</v>
      </c>
      <c r="G153" s="7"/>
      <c r="H153" s="34"/>
      <c r="I153" s="31"/>
      <c r="J153" s="32"/>
    </row>
    <row r="154" spans="1:12" ht="70.900000000000006" customHeight="1" x14ac:dyDescent="0.3">
      <c r="A154" s="57"/>
      <c r="B154" s="57"/>
      <c r="C154" s="37" t="s">
        <v>26</v>
      </c>
      <c r="D154" s="47">
        <v>210468066</v>
      </c>
      <c r="E154" s="47">
        <f>E80</f>
        <v>1306000</v>
      </c>
      <c r="F154" s="47">
        <f t="shared" si="14"/>
        <v>211774066</v>
      </c>
      <c r="G154" s="7"/>
      <c r="H154" s="34"/>
      <c r="I154" s="31"/>
      <c r="J154" s="32"/>
    </row>
    <row r="155" spans="1:12" ht="72" customHeight="1" x14ac:dyDescent="0.2">
      <c r="A155" s="46"/>
      <c r="B155" s="46"/>
      <c r="C155" s="37" t="s">
        <v>3</v>
      </c>
      <c r="D155" s="47">
        <f>-D158</f>
        <v>-1134372844</v>
      </c>
      <c r="E155" s="47">
        <f>-E158</f>
        <v>8779394</v>
      </c>
      <c r="F155" s="47">
        <f t="shared" si="14"/>
        <v>-1125593450</v>
      </c>
      <c r="G155" s="7"/>
      <c r="H155" s="34"/>
      <c r="I155" s="31"/>
      <c r="J155" s="7"/>
      <c r="K155" s="32"/>
    </row>
    <row r="156" spans="1:12" ht="48.6" customHeight="1" x14ac:dyDescent="0.3">
      <c r="A156" s="40"/>
      <c r="B156" s="40"/>
      <c r="C156" s="41" t="s">
        <v>9</v>
      </c>
      <c r="D156" s="82">
        <f>SUM(D157:D158)+8685600</f>
        <v>1196571915</v>
      </c>
      <c r="E156" s="82">
        <f>SUM(E157:E158)</f>
        <v>-8779394</v>
      </c>
      <c r="F156" s="82">
        <f>SUM(D156:E156)</f>
        <v>1187792521</v>
      </c>
      <c r="G156" s="7"/>
      <c r="H156" s="65"/>
      <c r="I156" s="31"/>
      <c r="J156" s="7"/>
      <c r="K156" s="32"/>
    </row>
    <row r="157" spans="1:12" ht="70.150000000000006" hidden="1" customHeight="1" x14ac:dyDescent="0.2">
      <c r="A157" s="46"/>
      <c r="B157" s="46"/>
      <c r="C157" s="37" t="s">
        <v>27</v>
      </c>
      <c r="D157" s="47">
        <v>53513471</v>
      </c>
      <c r="E157" s="47"/>
      <c r="F157" s="47">
        <f>D157+E157</f>
        <v>53513471</v>
      </c>
      <c r="G157" s="7"/>
      <c r="H157" s="65"/>
      <c r="I157" s="31"/>
      <c r="J157" s="7"/>
      <c r="K157" s="31"/>
    </row>
    <row r="158" spans="1:12" ht="70.150000000000006" customHeight="1" x14ac:dyDescent="0.2">
      <c r="A158" s="46"/>
      <c r="B158" s="46"/>
      <c r="C158" s="37" t="s">
        <v>4</v>
      </c>
      <c r="D158" s="47">
        <f>1134372844</f>
        <v>1134372844</v>
      </c>
      <c r="E158" s="47">
        <f>E76-12000000</f>
        <v>-8779394</v>
      </c>
      <c r="F158" s="47">
        <f>D158+E158</f>
        <v>1125593450</v>
      </c>
      <c r="G158" s="7"/>
      <c r="H158" s="65"/>
      <c r="I158" s="32"/>
      <c r="J158" s="59"/>
      <c r="K158" s="32"/>
    </row>
    <row r="159" spans="1:12" ht="82.9" customHeight="1" x14ac:dyDescent="0.2">
      <c r="A159" s="18"/>
      <c r="B159" s="18"/>
      <c r="C159" s="19"/>
      <c r="D159" s="7"/>
      <c r="E159" s="7"/>
      <c r="F159" s="7"/>
      <c r="G159" s="7"/>
      <c r="H159" s="58"/>
      <c r="J159" s="7"/>
      <c r="K159" s="32"/>
    </row>
    <row r="160" spans="1:12" ht="47.45" customHeight="1" x14ac:dyDescent="0.35">
      <c r="A160" s="98" t="s">
        <v>85</v>
      </c>
      <c r="B160" s="98"/>
      <c r="C160" s="98"/>
      <c r="D160" s="103" t="s">
        <v>86</v>
      </c>
      <c r="E160" s="103"/>
      <c r="F160" s="103"/>
      <c r="G160" s="11"/>
      <c r="H160" s="34"/>
      <c r="I160" s="31"/>
      <c r="J160" s="21"/>
      <c r="K160" s="21"/>
      <c r="L160" s="21"/>
    </row>
    <row r="161" spans="1:12" ht="23.25" customHeight="1" x14ac:dyDescent="0.35">
      <c r="A161" s="14"/>
      <c r="B161" s="14"/>
      <c r="C161" s="12"/>
      <c r="D161" s="10"/>
      <c r="E161" s="13"/>
      <c r="F161" s="11"/>
      <c r="G161" s="11"/>
      <c r="H161" s="34"/>
      <c r="J161" s="21"/>
      <c r="K161" s="21"/>
      <c r="L161" s="21"/>
    </row>
    <row r="162" spans="1:12" ht="20.25" x14ac:dyDescent="0.3">
      <c r="A162" s="10"/>
      <c r="B162" s="10"/>
      <c r="E162" s="10"/>
      <c r="F162" s="5"/>
      <c r="G162" s="5"/>
      <c r="H162" s="2"/>
      <c r="J162" s="21"/>
      <c r="K162" s="21"/>
      <c r="L162" s="21"/>
    </row>
    <row r="163" spans="1:12" ht="18.75" x14ac:dyDescent="0.3">
      <c r="A163" s="8"/>
      <c r="B163" s="8"/>
      <c r="C163" s="9"/>
      <c r="D163" s="5"/>
      <c r="E163" s="5"/>
      <c r="F163" s="5"/>
      <c r="G163" s="5"/>
      <c r="H163" s="2"/>
    </row>
    <row r="164" spans="1:12" ht="18.75" x14ac:dyDescent="0.3">
      <c r="A164" s="8"/>
      <c r="B164" s="8"/>
      <c r="C164" s="9"/>
      <c r="D164" s="5"/>
      <c r="E164" s="20"/>
      <c r="F164" s="5"/>
      <c r="G164" s="5"/>
      <c r="H164" s="2"/>
    </row>
    <row r="165" spans="1:12" ht="18.75" x14ac:dyDescent="0.3">
      <c r="A165" s="8"/>
      <c r="B165" s="8"/>
      <c r="C165" s="9"/>
      <c r="D165" s="5"/>
      <c r="E165" s="5"/>
      <c r="F165" s="5"/>
      <c r="G165" s="5"/>
      <c r="H165" s="2"/>
      <c r="I165" s="23"/>
      <c r="J165" s="23"/>
      <c r="K165" s="23"/>
    </row>
    <row r="166" spans="1:12" ht="18.75" x14ac:dyDescent="0.3">
      <c r="A166" s="8"/>
      <c r="B166" s="8"/>
      <c r="C166" s="9"/>
      <c r="D166" s="5"/>
      <c r="E166" s="5"/>
      <c r="F166" s="5"/>
      <c r="G166" s="5"/>
      <c r="H166" s="2"/>
    </row>
    <row r="167" spans="1:12" ht="18.75" x14ac:dyDescent="0.3">
      <c r="A167" s="8"/>
      <c r="B167" s="8"/>
      <c r="C167" s="9"/>
      <c r="D167" s="5"/>
      <c r="E167" s="5"/>
      <c r="F167" s="5"/>
      <c r="G167" s="5"/>
      <c r="H167" s="2"/>
    </row>
    <row r="168" spans="1:12" ht="18.75" x14ac:dyDescent="0.3">
      <c r="A168" s="8"/>
      <c r="B168" s="8"/>
      <c r="C168" s="9"/>
      <c r="D168" s="5"/>
      <c r="E168" s="5"/>
      <c r="F168" s="5"/>
      <c r="G168" s="5"/>
      <c r="H168" s="2"/>
    </row>
    <row r="169" spans="1:12" ht="18.75" x14ac:dyDescent="0.3">
      <c r="A169" s="8"/>
      <c r="B169" s="8"/>
      <c r="C169" s="9"/>
      <c r="D169" s="5"/>
      <c r="E169" s="5"/>
      <c r="F169" s="5"/>
      <c r="G169" s="5"/>
      <c r="H169" s="2"/>
    </row>
    <row r="170" spans="1:12" ht="18.75" x14ac:dyDescent="0.3">
      <c r="A170" s="8"/>
      <c r="B170" s="8"/>
      <c r="C170" s="9"/>
      <c r="D170" s="5"/>
      <c r="E170" s="5"/>
      <c r="F170" s="5"/>
      <c r="G170" s="5"/>
      <c r="H170" s="2"/>
    </row>
    <row r="171" spans="1:12" ht="18.75" x14ac:dyDescent="0.3">
      <c r="A171" s="8"/>
      <c r="B171" s="8"/>
      <c r="C171" s="9"/>
      <c r="D171" s="5"/>
      <c r="E171" s="5"/>
      <c r="F171" s="5"/>
      <c r="G171" s="5"/>
      <c r="H171" s="2"/>
    </row>
    <row r="172" spans="1:12" ht="18.75" x14ac:dyDescent="0.3">
      <c r="A172" s="8"/>
      <c r="B172" s="8"/>
      <c r="C172" s="9"/>
      <c r="D172" s="5"/>
      <c r="E172" s="5"/>
      <c r="F172" s="5"/>
      <c r="G172" s="5"/>
      <c r="H172" s="2"/>
    </row>
    <row r="173" spans="1:12" ht="18.75" x14ac:dyDescent="0.3">
      <c r="A173" s="8"/>
      <c r="B173" s="8"/>
      <c r="C173" s="9"/>
      <c r="D173" s="5"/>
      <c r="E173" s="5"/>
      <c r="F173" s="5"/>
      <c r="G173" s="5"/>
      <c r="H173" s="2"/>
    </row>
    <row r="174" spans="1:12" x14ac:dyDescent="0.2">
      <c r="A174" s="3"/>
      <c r="B174" s="3"/>
      <c r="C174" s="2"/>
      <c r="H174" s="2"/>
    </row>
    <row r="175" spans="1:12" x14ac:dyDescent="0.2">
      <c r="A175" s="3"/>
      <c r="B175" s="3"/>
      <c r="C175" s="2"/>
      <c r="H175" s="2"/>
    </row>
    <row r="176" spans="1:12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  <c r="H185" s="2"/>
    </row>
    <row r="186" spans="1:8" x14ac:dyDescent="0.2">
      <c r="A186" s="3"/>
      <c r="B186" s="3"/>
      <c r="C186" s="2"/>
      <c r="H186" s="2"/>
    </row>
    <row r="187" spans="1:8" x14ac:dyDescent="0.2">
      <c r="A187" s="3"/>
      <c r="B187" s="3"/>
      <c r="C187" s="2"/>
      <c r="H187" s="2"/>
    </row>
    <row r="188" spans="1:8" x14ac:dyDescent="0.2">
      <c r="A188" s="3"/>
      <c r="B188" s="3"/>
      <c r="C188" s="2"/>
      <c r="H188" s="2"/>
    </row>
    <row r="189" spans="1:8" x14ac:dyDescent="0.2">
      <c r="A189" s="3"/>
      <c r="B189" s="3"/>
      <c r="C189" s="2"/>
      <c r="H189" s="2"/>
    </row>
    <row r="190" spans="1:8" x14ac:dyDescent="0.2">
      <c r="A190" s="3"/>
      <c r="B190" s="3"/>
      <c r="C190" s="2"/>
      <c r="H190" s="2"/>
    </row>
    <row r="191" spans="1:8" x14ac:dyDescent="0.2">
      <c r="A191" s="3"/>
      <c r="B191" s="3"/>
      <c r="C191" s="2"/>
      <c r="H191" s="2"/>
    </row>
    <row r="192" spans="1:8" x14ac:dyDescent="0.2">
      <c r="A192" s="3"/>
      <c r="B192" s="3"/>
      <c r="C192" s="2"/>
      <c r="H192" s="2"/>
    </row>
    <row r="193" spans="1:8" x14ac:dyDescent="0.2">
      <c r="A193" s="3"/>
      <c r="B193" s="3"/>
      <c r="C193" s="2"/>
      <c r="H193" s="2"/>
    </row>
    <row r="194" spans="1:8" x14ac:dyDescent="0.2">
      <c r="A194" s="3"/>
      <c r="B194" s="3"/>
      <c r="C194" s="2"/>
      <c r="H194" s="2"/>
    </row>
    <row r="195" spans="1:8" x14ac:dyDescent="0.2">
      <c r="A195" s="3"/>
      <c r="B195" s="3"/>
      <c r="C195" s="2"/>
      <c r="H195" s="2"/>
    </row>
    <row r="196" spans="1:8" x14ac:dyDescent="0.2">
      <c r="A196" s="3"/>
      <c r="B196" s="3"/>
      <c r="C196" s="2"/>
      <c r="H196" s="2"/>
    </row>
    <row r="197" spans="1:8" x14ac:dyDescent="0.2">
      <c r="A197" s="3"/>
      <c r="B197" s="3"/>
      <c r="C197" s="2"/>
      <c r="H197" s="2"/>
    </row>
    <row r="198" spans="1:8" x14ac:dyDescent="0.2">
      <c r="A198" s="3"/>
      <c r="B198" s="3"/>
      <c r="C198" s="2"/>
      <c r="H198" s="2"/>
    </row>
    <row r="199" spans="1:8" x14ac:dyDescent="0.2">
      <c r="A199" s="3"/>
      <c r="B199" s="3"/>
      <c r="C199" s="2"/>
      <c r="H199" s="2"/>
    </row>
    <row r="200" spans="1:8" x14ac:dyDescent="0.2">
      <c r="A200" s="3"/>
      <c r="B200" s="3"/>
      <c r="C200" s="2"/>
      <c r="H200" s="2"/>
    </row>
    <row r="201" spans="1:8" x14ac:dyDescent="0.2">
      <c r="A201" s="3"/>
      <c r="B201" s="3"/>
      <c r="C201" s="2"/>
      <c r="H201" s="2"/>
    </row>
    <row r="202" spans="1:8" x14ac:dyDescent="0.2">
      <c r="A202" s="3"/>
      <c r="B202" s="3"/>
      <c r="C202" s="2"/>
      <c r="H202" s="2"/>
    </row>
    <row r="203" spans="1:8" x14ac:dyDescent="0.2">
      <c r="A203" s="3"/>
      <c r="B203" s="3"/>
      <c r="C203" s="2"/>
      <c r="H203" s="2"/>
    </row>
    <row r="204" spans="1:8" x14ac:dyDescent="0.2">
      <c r="A204" s="3"/>
      <c r="B204" s="3"/>
      <c r="C204" s="2"/>
    </row>
    <row r="205" spans="1:8" x14ac:dyDescent="0.2">
      <c r="A205" s="3"/>
      <c r="B205" s="3"/>
      <c r="C205" s="2"/>
    </row>
    <row r="206" spans="1:8" x14ac:dyDescent="0.2">
      <c r="A206" s="3"/>
      <c r="B206" s="3"/>
      <c r="C206" s="2"/>
    </row>
    <row r="207" spans="1:8" x14ac:dyDescent="0.2">
      <c r="A207" s="3"/>
      <c r="B207" s="3"/>
      <c r="C207" s="2"/>
    </row>
    <row r="208" spans="1:8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  <c r="C219" s="2"/>
    </row>
    <row r="220" spans="1:3" x14ac:dyDescent="0.2">
      <c r="A220" s="3"/>
      <c r="B220" s="3"/>
      <c r="C220" s="2"/>
    </row>
    <row r="221" spans="1:3" x14ac:dyDescent="0.2">
      <c r="A221" s="3"/>
      <c r="B221" s="3"/>
      <c r="C221" s="2"/>
    </row>
    <row r="222" spans="1:3" x14ac:dyDescent="0.2">
      <c r="A222" s="3"/>
      <c r="B222" s="3"/>
      <c r="C222" s="2"/>
    </row>
    <row r="223" spans="1:3" x14ac:dyDescent="0.2">
      <c r="A223" s="3"/>
      <c r="B223" s="3"/>
      <c r="C223" s="2"/>
    </row>
    <row r="224" spans="1:3" x14ac:dyDescent="0.2">
      <c r="A224" s="3"/>
      <c r="B224" s="3"/>
      <c r="C224" s="2"/>
    </row>
    <row r="225" spans="1:3" x14ac:dyDescent="0.2">
      <c r="A225" s="3"/>
      <c r="B225" s="3"/>
      <c r="C225" s="2"/>
    </row>
    <row r="226" spans="1:3" x14ac:dyDescent="0.2">
      <c r="A226" s="3"/>
      <c r="B226" s="3"/>
      <c r="C226" s="2"/>
    </row>
    <row r="227" spans="1:3" x14ac:dyDescent="0.2">
      <c r="A227" s="3"/>
      <c r="B227" s="3"/>
      <c r="C227" s="2"/>
    </row>
    <row r="228" spans="1:3" x14ac:dyDescent="0.2">
      <c r="A228" s="3"/>
      <c r="B228" s="3"/>
      <c r="C228" s="2"/>
    </row>
    <row r="229" spans="1:3" x14ac:dyDescent="0.2">
      <c r="A229" s="3"/>
      <c r="B229" s="3"/>
      <c r="C229" s="2"/>
    </row>
    <row r="230" spans="1:3" x14ac:dyDescent="0.2">
      <c r="A230" s="3"/>
      <c r="B230" s="3"/>
      <c r="C230" s="2"/>
    </row>
    <row r="231" spans="1:3" x14ac:dyDescent="0.2">
      <c r="A231" s="3"/>
      <c r="B231" s="3"/>
      <c r="C231" s="2"/>
    </row>
    <row r="232" spans="1:3" x14ac:dyDescent="0.2">
      <c r="A232" s="3"/>
      <c r="B232" s="3"/>
      <c r="C232" s="2"/>
    </row>
    <row r="233" spans="1:3" x14ac:dyDescent="0.2">
      <c r="A233" s="3"/>
      <c r="B233" s="3"/>
      <c r="C233" s="2"/>
    </row>
    <row r="234" spans="1:3" x14ac:dyDescent="0.2">
      <c r="A234" s="3"/>
      <c r="B234" s="3"/>
      <c r="C234" s="2"/>
    </row>
    <row r="235" spans="1:3" x14ac:dyDescent="0.2">
      <c r="A235" s="3"/>
      <c r="B235" s="3"/>
      <c r="C235" s="2"/>
    </row>
    <row r="236" spans="1:3" x14ac:dyDescent="0.2">
      <c r="A236" s="3"/>
      <c r="B236" s="3"/>
      <c r="C236" s="2"/>
    </row>
    <row r="237" spans="1:3" x14ac:dyDescent="0.2">
      <c r="A237" s="3"/>
      <c r="B237" s="3"/>
      <c r="C237" s="2"/>
    </row>
    <row r="238" spans="1:3" x14ac:dyDescent="0.2">
      <c r="A238" s="3"/>
      <c r="B238" s="3"/>
    </row>
    <row r="239" spans="1:3" x14ac:dyDescent="0.2">
      <c r="A239" s="3"/>
      <c r="B239" s="3"/>
    </row>
    <row r="240" spans="1:3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  <row r="263" spans="1:2" x14ac:dyDescent="0.2">
      <c r="A263" s="3"/>
      <c r="B263" s="3"/>
    </row>
    <row r="264" spans="1:2" x14ac:dyDescent="0.2">
      <c r="A264" s="3"/>
      <c r="B264" s="3"/>
    </row>
    <row r="265" spans="1:2" x14ac:dyDescent="0.2">
      <c r="A265" s="3"/>
      <c r="B265" s="3"/>
    </row>
    <row r="266" spans="1:2" x14ac:dyDescent="0.2">
      <c r="A266" s="3"/>
      <c r="B266" s="3"/>
    </row>
    <row r="267" spans="1:2" x14ac:dyDescent="0.2">
      <c r="A267" s="3"/>
      <c r="B267" s="3"/>
    </row>
    <row r="268" spans="1:2" x14ac:dyDescent="0.2">
      <c r="A268" s="3"/>
      <c r="B268" s="3"/>
    </row>
    <row r="269" spans="1:2" x14ac:dyDescent="0.2">
      <c r="A269" s="3"/>
      <c r="B269" s="3"/>
    </row>
    <row r="270" spans="1:2" x14ac:dyDescent="0.2">
      <c r="A270" s="3"/>
      <c r="B270" s="3"/>
    </row>
    <row r="271" spans="1:2" x14ac:dyDescent="0.2">
      <c r="A271" s="3"/>
      <c r="B271" s="3"/>
    </row>
    <row r="272" spans="1:2" x14ac:dyDescent="0.2">
      <c r="A272" s="3"/>
      <c r="B272" s="3"/>
    </row>
    <row r="273" spans="1:2" x14ac:dyDescent="0.2">
      <c r="A273" s="3"/>
      <c r="B273" s="3"/>
    </row>
    <row r="274" spans="1:2" x14ac:dyDescent="0.2">
      <c r="A274" s="3"/>
      <c r="B274" s="3"/>
    </row>
  </sheetData>
  <mergeCells count="10">
    <mergeCell ref="D3:E3"/>
    <mergeCell ref="A160:C160"/>
    <mergeCell ref="A4:F4"/>
    <mergeCell ref="A6:A7"/>
    <mergeCell ref="B6:B7"/>
    <mergeCell ref="C6:C7"/>
    <mergeCell ref="D6:D7"/>
    <mergeCell ref="E6:E7"/>
    <mergeCell ref="F6:F7"/>
    <mergeCell ref="D160:F160"/>
  </mergeCells>
  <hyperlinks>
    <hyperlink ref="C115" r:id="rId1" tooltip="Теплова енергія" display="https://uk.wikipedia.org/wiki/%D0%A2%D0%B5%D0%BF%D0%BB%D0%BE%D0%B2%D0%B0_%D0%B5%D0%BD%D0%B5%D1%80%D0%B3%D1%96%D1%8F"/>
  </hyperlinks>
  <pageMargins left="0.62992125984251968" right="0.39370078740157483" top="0.78740157480314965" bottom="0.62992125984251968" header="0.51181102362204722" footer="0.27559055118110237"/>
  <pageSetup paperSize="9" scale="68" orientation="portrait" r:id="rId2"/>
  <headerFooter differentFirst="1" alignWithMargins="0">
    <oddHeader xml:space="preserve">&amp;C&amp;"Times New Roman,курсив"&amp;14&amp;P&amp;R&amp;"Times New Roman,курсив"&amp;16Продовження додатка   
      </oddHeader>
  </headerFooter>
  <rowBreaks count="1" manualBreakCount="1">
    <brk id="1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додаток1</vt:lpstr>
      <vt:lpstr>додаток1!Заголовки_для_печати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2020-08-19T11:58:59Z</cp:lastPrinted>
  <dcterms:created xsi:type="dcterms:W3CDTF">2005-04-08T06:14:05Z</dcterms:created>
  <dcterms:modified xsi:type="dcterms:W3CDTF">2020-08-26T12:20:56Z</dcterms:modified>
</cp:coreProperties>
</file>