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95" windowWidth="14880" windowHeight="89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додаток!$A$1:$F$143</definedName>
  </definedNames>
  <calcPr calcId="145621"/>
</workbook>
</file>

<file path=xl/calcChain.xml><?xml version="1.0" encoding="utf-8"?>
<calcChain xmlns="http://schemas.openxmlformats.org/spreadsheetml/2006/main">
  <c r="E66" i="4" l="1"/>
  <c r="E23" i="4" l="1"/>
  <c r="E15" i="4"/>
  <c r="E130" i="4" l="1"/>
  <c r="F130" i="4" s="1"/>
  <c r="F134" i="4"/>
  <c r="E133" i="4"/>
  <c r="D133" i="4"/>
  <c r="C128" i="4"/>
  <c r="F132" i="4"/>
  <c r="E131" i="4"/>
  <c r="E129" i="4" s="1"/>
  <c r="D131" i="4"/>
  <c r="D128" i="4"/>
  <c r="E119" i="4"/>
  <c r="D119" i="4"/>
  <c r="E100" i="4"/>
  <c r="F104" i="4"/>
  <c r="E103" i="4"/>
  <c r="D103" i="4"/>
  <c r="D101" i="4"/>
  <c r="F102" i="4"/>
  <c r="E101" i="4"/>
  <c r="F101" i="4" s="1"/>
  <c r="E60" i="4"/>
  <c r="E59" i="4" s="1"/>
  <c r="F62" i="4"/>
  <c r="C59" i="4"/>
  <c r="F61" i="4"/>
  <c r="F60" i="4"/>
  <c r="D59" i="4"/>
  <c r="E47" i="4"/>
  <c r="F49" i="4"/>
  <c r="F48" i="4"/>
  <c r="E65" i="4"/>
  <c r="E64" i="4" s="1"/>
  <c r="F31" i="4"/>
  <c r="E51" i="4"/>
  <c r="E50" i="4" s="1"/>
  <c r="F52" i="4"/>
  <c r="F51" i="4"/>
  <c r="E109" i="4"/>
  <c r="E108" i="4" s="1"/>
  <c r="E107" i="4" s="1"/>
  <c r="F107" i="4" s="1"/>
  <c r="F110" i="4"/>
  <c r="F109" i="4"/>
  <c r="E55" i="4"/>
  <c r="F133" i="4" l="1"/>
  <c r="F129" i="4"/>
  <c r="E128" i="4"/>
  <c r="F128" i="4" s="1"/>
  <c r="F131" i="4"/>
  <c r="E137" i="4"/>
  <c r="F103" i="4"/>
  <c r="F59" i="4"/>
  <c r="F108" i="4"/>
  <c r="D55" i="4" l="1"/>
  <c r="F56" i="4"/>
  <c r="F55" i="4"/>
  <c r="E83" i="4"/>
  <c r="F83" i="4" s="1"/>
  <c r="E14" i="4"/>
  <c r="E105" i="4"/>
  <c r="E99" i="4" s="1"/>
  <c r="F53" i="4"/>
  <c r="F46" i="4"/>
  <c r="E82" i="4" l="1"/>
  <c r="F82" i="4" s="1"/>
  <c r="E32" i="4"/>
  <c r="E35" i="4"/>
  <c r="F35" i="4" s="1"/>
  <c r="E34" i="4" l="1"/>
  <c r="F50" i="4"/>
  <c r="E16" i="4"/>
  <c r="E73" i="4"/>
  <c r="E13" i="4"/>
  <c r="F34" i="4" l="1"/>
  <c r="E33" i="4"/>
  <c r="E30" i="4" s="1"/>
  <c r="E77" i="4"/>
  <c r="F33" i="4" l="1"/>
  <c r="F38" i="4"/>
  <c r="E122" i="4" l="1"/>
  <c r="E118" i="4" s="1"/>
  <c r="E58" i="4"/>
  <c r="E57" i="4" s="1"/>
  <c r="E54" i="4" s="1"/>
  <c r="E43" i="4" s="1"/>
  <c r="E79" i="4"/>
  <c r="E78" i="4" s="1"/>
  <c r="E85" i="4"/>
  <c r="F85" i="4" s="1"/>
  <c r="E76" i="4"/>
  <c r="E75" i="4"/>
  <c r="E72" i="4"/>
  <c r="E81" i="4"/>
  <c r="E80" i="4" s="1"/>
  <c r="E41" i="4"/>
  <c r="E40" i="4" s="1"/>
  <c r="E97" i="4"/>
  <c r="E96" i="4" s="1"/>
  <c r="E94" i="4" s="1"/>
  <c r="E88" i="4"/>
  <c r="E91" i="4"/>
  <c r="E89" i="4"/>
  <c r="F23" i="4"/>
  <c r="D21" i="4"/>
  <c r="C21" i="4"/>
  <c r="E28" i="4"/>
  <c r="E27" i="4" s="1"/>
  <c r="E125" i="4"/>
  <c r="F41" i="4"/>
  <c r="D36" i="4"/>
  <c r="C36" i="4"/>
  <c r="C24" i="4"/>
  <c r="D24" i="4"/>
  <c r="E124" i="4"/>
  <c r="F127" i="4"/>
  <c r="E113" i="4"/>
  <c r="E112" i="4" s="1"/>
  <c r="D113" i="4"/>
  <c r="F115" i="4"/>
  <c r="F114" i="4"/>
  <c r="C111" i="4"/>
  <c r="D111" i="4"/>
  <c r="D10" i="4"/>
  <c r="D11" i="4"/>
  <c r="D17" i="4"/>
  <c r="E74" i="4" l="1"/>
  <c r="E71" i="4"/>
  <c r="E121" i="4"/>
  <c r="E117" i="4" s="1"/>
  <c r="E87" i="4"/>
  <c r="E84" i="4"/>
  <c r="F84" i="4" s="1"/>
  <c r="F28" i="4"/>
  <c r="E12" i="4"/>
  <c r="E39" i="4"/>
  <c r="E37" i="4" s="1"/>
  <c r="F40" i="4"/>
  <c r="E95" i="4"/>
  <c r="E26" i="4"/>
  <c r="F26" i="4" s="1"/>
  <c r="F27" i="4"/>
  <c r="E25" i="4"/>
  <c r="F25" i="4" s="1"/>
  <c r="E22" i="4"/>
  <c r="F22" i="4" s="1"/>
  <c r="F113" i="4"/>
  <c r="F112" i="4"/>
  <c r="E111" i="4"/>
  <c r="F66" i="4"/>
  <c r="E68" i="4" l="1"/>
  <c r="E70" i="4"/>
  <c r="F111" i="4"/>
  <c r="E21" i="4"/>
  <c r="F21" i="4" s="1"/>
  <c r="F39" i="4"/>
  <c r="E24" i="4"/>
  <c r="F24" i="4" s="1"/>
  <c r="F37" i="4"/>
  <c r="E36" i="4"/>
  <c r="F65" i="4"/>
  <c r="F36" i="4" l="1"/>
  <c r="F58" i="4"/>
  <c r="F57" i="4" l="1"/>
  <c r="F54" i="4"/>
  <c r="D29" i="4" l="1"/>
  <c r="F32" i="4"/>
  <c r="F30" i="4" l="1"/>
  <c r="E29" i="4"/>
  <c r="F29" i="4" s="1"/>
  <c r="F122" i="4"/>
  <c r="F121" i="4" l="1"/>
  <c r="D138" i="4" l="1"/>
  <c r="F97" i="4"/>
  <c r="F96" i="4"/>
  <c r="F73" i="4"/>
  <c r="F81" i="4"/>
  <c r="F80" i="4"/>
  <c r="F72" i="4" l="1"/>
  <c r="D139" i="4"/>
  <c r="E18" i="4" l="1"/>
  <c r="F15" i="4" l="1"/>
  <c r="F19" i="4" l="1"/>
  <c r="F106" i="4" l="1"/>
  <c r="F105" i="4" l="1"/>
  <c r="F16" i="4" l="1"/>
  <c r="F13" i="4" l="1"/>
  <c r="D136" i="4"/>
  <c r="F45" i="4" l="1"/>
  <c r="F20" i="4" l="1"/>
  <c r="F14" i="4" l="1"/>
  <c r="E11" i="4" l="1"/>
  <c r="F12" i="4"/>
  <c r="F11" i="4" l="1"/>
  <c r="F47" i="4" l="1"/>
  <c r="F92" i="4" l="1"/>
  <c r="F91" i="4" l="1"/>
  <c r="D63" i="4" l="1"/>
  <c r="F120" i="4"/>
  <c r="F119" i="4"/>
  <c r="D116" i="4"/>
  <c r="D123" i="4"/>
  <c r="D98" i="4"/>
  <c r="D42" i="4"/>
  <c r="D93" i="4"/>
  <c r="D86" i="4"/>
  <c r="E86" i="4" l="1"/>
  <c r="E42" i="4"/>
  <c r="E93" i="4"/>
  <c r="F89" i="4"/>
  <c r="E17" i="4"/>
  <c r="E98" i="4" l="1"/>
  <c r="E116" i="4"/>
  <c r="E123" i="4"/>
  <c r="E140" i="4" l="1"/>
  <c r="E63" i="4"/>
  <c r="E10" i="4" s="1"/>
  <c r="F79" i="4"/>
  <c r="F78" i="4"/>
  <c r="D69" i="4" l="1"/>
  <c r="F76" i="4" l="1"/>
  <c r="E69" i="4" l="1"/>
  <c r="F118" i="4"/>
  <c r="E141" i="4" l="1"/>
  <c r="E138" i="4" s="1"/>
  <c r="E67" i="4"/>
  <c r="F77" i="4"/>
  <c r="F100" i="4"/>
  <c r="F95" i="4"/>
  <c r="F140" i="4"/>
  <c r="F126" i="4"/>
  <c r="F74" i="4"/>
  <c r="D135" i="4"/>
  <c r="F141" i="4"/>
  <c r="F75" i="4"/>
  <c r="F138" i="4"/>
  <c r="E139" i="4"/>
  <c r="F90" i="4"/>
  <c r="F88" i="4"/>
  <c r="F18" i="4"/>
  <c r="F116" i="4"/>
  <c r="F117" i="4"/>
  <c r="F94" i="4"/>
  <c r="F93" i="4"/>
  <c r="F17" i="4"/>
  <c r="F139" i="4" l="1"/>
  <c r="F44" i="4"/>
  <c r="F125" i="4"/>
  <c r="F71" i="4"/>
  <c r="F86" i="4" l="1"/>
  <c r="F87" i="4"/>
  <c r="F42" i="4"/>
  <c r="F43" i="4"/>
  <c r="F68" i="4"/>
  <c r="F64" i="4"/>
  <c r="F63" i="4"/>
  <c r="F98" i="4"/>
  <c r="F99" i="4"/>
  <c r="F123" i="4"/>
  <c r="F124" i="4"/>
  <c r="F70" i="4" l="1"/>
  <c r="F10" i="4" l="1"/>
  <c r="F69" i="4"/>
  <c r="F67" i="4"/>
  <c r="E135" i="4" l="1"/>
  <c r="F135" i="4" s="1"/>
  <c r="E136" i="4" l="1"/>
  <c r="F136" i="4" s="1"/>
  <c r="F137" i="4"/>
</calcChain>
</file>

<file path=xl/sharedStrings.xml><?xml version="1.0" encoding="utf-8"?>
<sst xmlns="http://schemas.openxmlformats.org/spreadsheetml/2006/main" count="231" uniqueCount="138">
  <si>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</si>
  <si>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</si>
  <si>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</si>
  <si>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</si>
  <si>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</si>
  <si>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</si>
  <si>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</si>
  <si>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</si>
  <si>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</si>
  <si>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</si>
  <si>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</si>
  <si>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</si>
  <si>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</si>
  <si>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</si>
  <si>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</si>
  <si>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</si>
  <si>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</si>
  <si>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</si>
  <si>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</si>
  <si>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</si>
  <si>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</si>
  <si>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</si>
  <si>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</si>
  <si>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</si>
  <si>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Інші програми та заходи у сфері освіти</t>
  </si>
  <si>
    <t>1162</t>
  </si>
  <si>
    <t>0611162</t>
  </si>
  <si>
    <t>0700000</t>
  </si>
  <si>
    <t>0710000</t>
  </si>
  <si>
    <t>0712010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</si>
  <si>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</si>
  <si>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</si>
  <si>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</si>
  <si>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</si>
  <si>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</si>
  <si>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 xml:space="preserve">             Додаток</t>
  </si>
  <si>
    <t>Департамент освіти і науки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</si>
  <si>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</si>
  <si>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Департамент фінансів виконкому Криворізької міської ради</t>
  </si>
  <si>
    <t>0800000</t>
  </si>
  <si>
    <t>0810000</t>
  </si>
  <si>
    <t>Департамент розвитку інфраструктури міста виконкому Криворізької міської ради</t>
  </si>
  <si>
    <t>Департамент регулювання містобудівної діяльності та земельних відносин виконкому Криворізької міської ради</t>
  </si>
  <si>
    <t>1216090</t>
  </si>
  <si>
    <t>6090</t>
  </si>
  <si>
    <t>Інша діяльність у сфері житлово-комунального господарства</t>
  </si>
  <si>
    <t>Надання дошкільної освіти</t>
  </si>
  <si>
    <t>0611010</t>
  </si>
  <si>
    <t>1010</t>
  </si>
  <si>
    <t>0611090</t>
  </si>
  <si>
    <t>1090</t>
  </si>
  <si>
    <t>1217310</t>
  </si>
  <si>
    <t>0712152</t>
  </si>
  <si>
    <t>2152</t>
  </si>
  <si>
    <t>Інші програми та заходи у сфері охорони здоров’я</t>
  </si>
  <si>
    <t>1216011</t>
  </si>
  <si>
    <t>6011</t>
  </si>
  <si>
    <t>Експлуатація та технічне обслуговування житлового фонду</t>
  </si>
  <si>
    <t xml:space="preserve">Проект унесення змін до показників міського бюджету міста Кривого Рогу                                 на 2020 рік </t>
  </si>
  <si>
    <t xml:space="preserve">Затверджено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</si>
  <si>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</si>
  <si>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</si>
  <si>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</si>
  <si>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</si>
  <si>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</si>
  <si>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0712100</t>
  </si>
  <si>
    <t>2100</t>
  </si>
  <si>
    <t>7520</t>
  </si>
  <si>
    <t>Реалізація Національної програми інформатизації</t>
  </si>
  <si>
    <t>0900000</t>
  </si>
  <si>
    <t>0910000</t>
  </si>
  <si>
    <t>Служба у справах дітей виконкому Криворізької міської ради</t>
  </si>
  <si>
    <t>0617321</t>
  </si>
  <si>
    <t>7325</t>
  </si>
  <si>
    <t>Будівництво споруд, установ та закладів фізичної культури і спорту</t>
  </si>
  <si>
    <t>1011100</t>
  </si>
  <si>
    <t>1100</t>
  </si>
  <si>
    <t>Надання спеціальної освіти мистецькими школами</t>
  </si>
  <si>
    <t>1517325</t>
  </si>
  <si>
    <t>Інші заходи в галузі культури і мистецтва</t>
  </si>
  <si>
    <t>4082</t>
  </si>
  <si>
    <t>Керуюча справами виконкому</t>
  </si>
  <si>
    <t>Тетяна Мала</t>
  </si>
  <si>
    <t>0617520</t>
  </si>
  <si>
    <t xml:space="preserve">Стоматологічна допомога населенню </t>
  </si>
  <si>
    <t>9770</t>
  </si>
  <si>
    <t xml:space="preserve">Інші субвенції з місцевого бюджету, у тому числі: </t>
  </si>
  <si>
    <t>1219770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</si>
  <si>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</si>
  <si>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 xml:space="preserve">Інші дотації з місцевого бюджету </t>
  </si>
  <si>
    <t>9150</t>
  </si>
  <si>
    <t>3719150</t>
  </si>
  <si>
    <t>Інспекція з благоустрою виконкому Криворізької міської ради</t>
  </si>
  <si>
    <t>видатки розвитку</t>
  </si>
  <si>
    <t>1617691</t>
  </si>
  <si>
    <t>0919770</t>
  </si>
  <si>
    <t>1100000</t>
  </si>
  <si>
    <t>1110000</t>
  </si>
  <si>
    <t>1119770</t>
  </si>
  <si>
    <t>Департамент у справах сім'ї, молоді та спорту виконкому Криворізької  міської ради</t>
  </si>
  <si>
    <t>Департамент соціальної політики виконкому Криворізької міської рад</t>
  </si>
  <si>
    <t>Інші заходи у сфері соціального захисту і соціального забезпечення</t>
  </si>
  <si>
    <t>0813242</t>
  </si>
  <si>
    <t>3242</t>
  </si>
  <si>
    <t>Проведення навчально-тренувальних зборів і змагань з неолімпійських видів спорту</t>
  </si>
  <si>
    <t>1115012</t>
  </si>
  <si>
    <t>5012</t>
  </si>
  <si>
    <t>Заходи з енергозбереження</t>
  </si>
  <si>
    <t>1217640</t>
  </si>
  <si>
    <t>7640</t>
  </si>
  <si>
    <t>у тому числі за бюджетом Покровського району в місті Кривому Розі</t>
  </si>
  <si>
    <t>у тому числі за бюджетом Саксаганського району в місті Кривому Розі</t>
  </si>
  <si>
    <t>1019770</t>
  </si>
  <si>
    <t>1216030</t>
  </si>
  <si>
    <t>6030</t>
  </si>
  <si>
    <t>1217693</t>
  </si>
  <si>
    <t>7693</t>
  </si>
  <si>
    <t>Інші заходи, пов'язані з економічною діяльністю</t>
  </si>
  <si>
    <t>1217670</t>
  </si>
  <si>
    <t>7670</t>
  </si>
  <si>
    <t>Внески до статутного капіталу суб’єктів господарювання</t>
  </si>
  <si>
    <t>0617325</t>
  </si>
  <si>
    <t>субвенція з міського бюджету районним у місті бюджетам на фінансування проєктів-переможців конкурсу місцевого розвитку «Громадський бюджет» у 2020 році</t>
  </si>
  <si>
    <t>у тому числі за бюджетом Довгинцівського району в місті Кривому Розі</t>
  </si>
  <si>
    <t xml:space="preserve">видатки розвитку </t>
  </si>
  <si>
    <t>4040</t>
  </si>
  <si>
    <t>Забезпечення діяльності музеїв i виставок</t>
  </si>
  <si>
    <t>у тому числі за бюджетом Центрально-Міського району в місті Кривому Розі</t>
  </si>
  <si>
    <t xml:space="preserve">Відділ транспорту і зв'язку виконкому Криворізької міської ради </t>
  </si>
  <si>
    <t>Інші заходи у сфері електротранспорту</t>
  </si>
  <si>
    <t>Інша діяльність у сфері транспорту</t>
  </si>
  <si>
    <t>1917426</t>
  </si>
  <si>
    <t>7426</t>
  </si>
  <si>
    <t>1917450</t>
  </si>
  <si>
    <t>7450</t>
  </si>
  <si>
    <t>1517321</t>
  </si>
  <si>
    <t>1917670</t>
  </si>
  <si>
    <t xml:space="preserve">             19.02.2020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</si>
</sst>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zoomScale="87" zoomScaleNormal="87" zoomScaleSheetLayoutView="89" workbookViewId="0">
      <selection activeCell="D6" sqref="D6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29" t="s">
        <v>35</v>
      </c>
      <c r="E1" s="28"/>
      <c r="F1" s="25"/>
      <c r="G1" s="17"/>
    </row>
    <row r="2" spans="1:8" ht="24.75" customHeight="1" x14ac:dyDescent="0.65">
      <c r="A2" s="5"/>
      <c r="B2" s="5"/>
      <c r="C2" s="5"/>
      <c r="D2" s="29" t="s">
        <v>18</v>
      </c>
      <c r="E2" s="27"/>
      <c r="F2" s="26"/>
      <c r="G2" s="18"/>
    </row>
    <row r="3" spans="1:8" ht="18.75" customHeight="1" x14ac:dyDescent="0.3">
      <c r="A3" s="5"/>
      <c r="B3" s="5"/>
      <c r="C3" s="5"/>
      <c r="D3" s="17" t="s">
        <v>137</v>
      </c>
      <c r="E3" s="17"/>
      <c r="F3" s="18"/>
      <c r="G3" s="18"/>
    </row>
    <row r="4" spans="1:8" ht="48.6" customHeight="1" x14ac:dyDescent="0.25">
      <c r="A4" s="69" t="s">
        <v>58</v>
      </c>
      <c r="B4" s="69"/>
      <c r="C4" s="70"/>
      <c r="D4" s="70"/>
      <c r="E4" s="70"/>
      <c r="F4" s="70"/>
      <c r="G4" s="16"/>
      <c r="H4" s="1"/>
    </row>
    <row r="5" spans="1:8" ht="12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x14ac:dyDescent="0.3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72" t="s">
        <v>12</v>
      </c>
      <c r="B7" s="72" t="s">
        <v>20</v>
      </c>
      <c r="C7" s="71" t="s">
        <v>1</v>
      </c>
      <c r="D7" s="71" t="s">
        <v>59</v>
      </c>
      <c r="E7" s="71" t="s">
        <v>3</v>
      </c>
      <c r="F7" s="71" t="s">
        <v>60</v>
      </c>
      <c r="G7" s="23"/>
    </row>
    <row r="8" spans="1:8" ht="66" customHeight="1" x14ac:dyDescent="0.2">
      <c r="A8" s="72" t="s">
        <v>2</v>
      </c>
      <c r="B8" s="72"/>
      <c r="C8" s="71"/>
      <c r="D8" s="71"/>
      <c r="E8" s="71"/>
      <c r="F8" s="71"/>
      <c r="G8" s="23"/>
    </row>
    <row r="9" spans="1:8" ht="18.75" customHeight="1" x14ac:dyDescent="0.2">
      <c r="A9" s="64">
        <v>1</v>
      </c>
      <c r="B9" s="64">
        <v>2</v>
      </c>
      <c r="C9" s="64">
        <v>3</v>
      </c>
      <c r="D9" s="64">
        <v>4</v>
      </c>
      <c r="E9" s="64">
        <v>5</v>
      </c>
      <c r="F9" s="64">
        <v>6</v>
      </c>
      <c r="G9" s="23"/>
    </row>
    <row r="10" spans="1:8" ht="36.6" customHeight="1" x14ac:dyDescent="0.3">
      <c r="A10" s="43"/>
      <c r="B10" s="43"/>
      <c r="C10" s="44" t="s">
        <v>7</v>
      </c>
      <c r="D10" s="45">
        <f>778442+6169476294</f>
        <v>6170254736</v>
      </c>
      <c r="E10" s="45">
        <f>E11+E17+E21+E24+E29+E36+E42+E63+E59</f>
        <v>4805950</v>
      </c>
      <c r="F10" s="45">
        <f t="shared" ref="F10" si="0">D10+E10</f>
        <v>6175060686</v>
      </c>
      <c r="G10" s="31"/>
      <c r="H10" s="2"/>
    </row>
    <row r="11" spans="1:8" ht="41.45" customHeight="1" x14ac:dyDescent="0.2">
      <c r="A11" s="46" t="s">
        <v>21</v>
      </c>
      <c r="B11" s="47"/>
      <c r="C11" s="47" t="s">
        <v>36</v>
      </c>
      <c r="D11" s="48">
        <f>D12</f>
        <v>2708512762</v>
      </c>
      <c r="E11" s="48">
        <f>E12</f>
        <v>-2513152</v>
      </c>
      <c r="F11" s="48">
        <f t="shared" ref="F11:F14" si="1">D11+E11</f>
        <v>2705999610</v>
      </c>
      <c r="G11" s="31"/>
      <c r="H11" s="2"/>
    </row>
    <row r="12" spans="1:8" ht="42" customHeight="1" x14ac:dyDescent="0.2">
      <c r="A12" s="46" t="s">
        <v>22</v>
      </c>
      <c r="B12" s="47"/>
      <c r="C12" s="47" t="s">
        <v>36</v>
      </c>
      <c r="D12" s="48">
        <v>2708512762</v>
      </c>
      <c r="E12" s="48">
        <f>SUM(E13:E16)</f>
        <v>-2513152</v>
      </c>
      <c r="F12" s="48">
        <f t="shared" si="1"/>
        <v>2705999610</v>
      </c>
      <c r="G12" s="31"/>
      <c r="H12" s="2"/>
    </row>
    <row r="13" spans="1:8" ht="35.450000000000003" customHeight="1" x14ac:dyDescent="0.2">
      <c r="A13" s="49" t="s">
        <v>47</v>
      </c>
      <c r="B13" s="49" t="s">
        <v>48</v>
      </c>
      <c r="C13" s="35" t="s">
        <v>46</v>
      </c>
      <c r="D13" s="50">
        <v>865582044</v>
      </c>
      <c r="E13" s="50">
        <f>10700+223030+199000+50000+174000</f>
        <v>656730</v>
      </c>
      <c r="F13" s="50">
        <f t="shared" ref="F13" si="2">D13+E13</f>
        <v>866238774</v>
      </c>
      <c r="G13" s="7"/>
      <c r="H13" s="2"/>
    </row>
    <row r="14" spans="1:8" ht="76.150000000000006" customHeight="1" x14ac:dyDescent="0.2">
      <c r="A14" s="49" t="s">
        <v>23</v>
      </c>
      <c r="B14" s="49">
        <v>1020</v>
      </c>
      <c r="C14" s="35" t="s">
        <v>63</v>
      </c>
      <c r="D14" s="50">
        <v>1438221807</v>
      </c>
      <c r="E14" s="50">
        <f>42000+13650+160000+250000-1000000</f>
        <v>-534350</v>
      </c>
      <c r="F14" s="50">
        <f t="shared" si="1"/>
        <v>1437687457</v>
      </c>
      <c r="G14" s="7"/>
      <c r="H14" s="7"/>
    </row>
    <row r="15" spans="1:8" ht="57.6" customHeight="1" x14ac:dyDescent="0.2">
      <c r="A15" s="49" t="s">
        <v>49</v>
      </c>
      <c r="B15" s="49" t="s">
        <v>50</v>
      </c>
      <c r="C15" s="35" t="s">
        <v>64</v>
      </c>
      <c r="D15" s="50">
        <v>150878908</v>
      </c>
      <c r="E15" s="50">
        <f>5000+50000+25000+6460+27208+180000</f>
        <v>293668</v>
      </c>
      <c r="F15" s="50">
        <f t="shared" ref="F15" si="3">D15+E15</f>
        <v>151172576</v>
      </c>
      <c r="G15" s="38"/>
      <c r="H15" s="7"/>
    </row>
    <row r="16" spans="1:8" ht="27.6" customHeight="1" x14ac:dyDescent="0.2">
      <c r="A16" s="49" t="s">
        <v>26</v>
      </c>
      <c r="B16" s="49" t="s">
        <v>25</v>
      </c>
      <c r="C16" s="35" t="s">
        <v>24</v>
      </c>
      <c r="D16" s="50">
        <v>40351067</v>
      </c>
      <c r="E16" s="50">
        <f>-30000-190066-78700-480000-400000-50000-25000-497237-52000-60000-259000-160000-324000-460000+136803</f>
        <v>-2929200</v>
      </c>
      <c r="F16" s="50">
        <f t="shared" ref="F16" si="4">D16+E16</f>
        <v>37421867</v>
      </c>
      <c r="G16" s="7"/>
      <c r="H16" s="7"/>
    </row>
    <row r="17" spans="1:9" ht="46.15" customHeight="1" x14ac:dyDescent="0.2">
      <c r="A17" s="46" t="s">
        <v>27</v>
      </c>
      <c r="B17" s="47"/>
      <c r="C17" s="47" t="s">
        <v>13</v>
      </c>
      <c r="D17" s="48">
        <f>D18</f>
        <v>400805141</v>
      </c>
      <c r="E17" s="48">
        <f>E18</f>
        <v>-165000</v>
      </c>
      <c r="F17" s="48">
        <f t="shared" ref="F17:F68" si="5">D17+E17</f>
        <v>400640141</v>
      </c>
      <c r="G17" s="31"/>
      <c r="H17" s="2"/>
    </row>
    <row r="18" spans="1:9" ht="45.6" customHeight="1" x14ac:dyDescent="0.2">
      <c r="A18" s="46" t="s">
        <v>28</v>
      </c>
      <c r="B18" s="47"/>
      <c r="C18" s="47" t="s">
        <v>13</v>
      </c>
      <c r="D18" s="48">
        <v>400805141</v>
      </c>
      <c r="E18" s="48">
        <f>SUM(E19:E20)</f>
        <v>-165000</v>
      </c>
      <c r="F18" s="48">
        <f t="shared" si="5"/>
        <v>400640141</v>
      </c>
      <c r="G18" s="38"/>
      <c r="H18" s="38"/>
    </row>
    <row r="19" spans="1:9" ht="40.15" customHeight="1" x14ac:dyDescent="0.2">
      <c r="A19" s="49" t="s">
        <v>29</v>
      </c>
      <c r="B19" s="49" t="s">
        <v>15</v>
      </c>
      <c r="C19" s="35" t="s">
        <v>14</v>
      </c>
      <c r="D19" s="50">
        <v>250549847</v>
      </c>
      <c r="E19" s="50">
        <v>10000</v>
      </c>
      <c r="F19" s="50">
        <f t="shared" si="5"/>
        <v>250559847</v>
      </c>
      <c r="G19" s="37"/>
      <c r="H19" s="37"/>
      <c r="I19" s="34"/>
    </row>
    <row r="20" spans="1:9" ht="45" customHeight="1" x14ac:dyDescent="0.2">
      <c r="A20" s="49" t="s">
        <v>52</v>
      </c>
      <c r="B20" s="49" t="s">
        <v>53</v>
      </c>
      <c r="C20" s="35" t="s">
        <v>54</v>
      </c>
      <c r="D20" s="50">
        <v>17681472</v>
      </c>
      <c r="E20" s="50">
        <v>-175000</v>
      </c>
      <c r="F20" s="50">
        <f t="shared" ref="F20:F28" si="6">D20+E20</f>
        <v>17506472</v>
      </c>
      <c r="G20" s="37"/>
      <c r="H20" s="37"/>
    </row>
    <row r="21" spans="1:9" ht="45" customHeight="1" x14ac:dyDescent="0.2">
      <c r="A21" s="46" t="s">
        <v>39</v>
      </c>
      <c r="B21" s="47"/>
      <c r="C21" s="47" t="str">
        <f>C22</f>
        <v>Департамент соціальної політики виконкому Криворізької міської рад</v>
      </c>
      <c r="D21" s="48">
        <f>D22</f>
        <v>426044392</v>
      </c>
      <c r="E21" s="48">
        <f>E22</f>
        <v>-158303</v>
      </c>
      <c r="F21" s="48">
        <f t="shared" ref="F21:F23" si="7">D21+E21</f>
        <v>425886089</v>
      </c>
      <c r="G21" s="37"/>
      <c r="H21" s="37"/>
    </row>
    <row r="22" spans="1:9" ht="45" customHeight="1" x14ac:dyDescent="0.2">
      <c r="A22" s="46" t="s">
        <v>40</v>
      </c>
      <c r="B22" s="47"/>
      <c r="C22" s="47" t="s">
        <v>100</v>
      </c>
      <c r="D22" s="48">
        <v>426044392</v>
      </c>
      <c r="E22" s="48">
        <f>E23</f>
        <v>-158303</v>
      </c>
      <c r="F22" s="48">
        <f t="shared" si="7"/>
        <v>425886089</v>
      </c>
      <c r="G22" s="37"/>
      <c r="H22" s="37"/>
    </row>
    <row r="23" spans="1:9" ht="45" customHeight="1" x14ac:dyDescent="0.2">
      <c r="A23" s="49" t="s">
        <v>102</v>
      </c>
      <c r="B23" s="49" t="s">
        <v>103</v>
      </c>
      <c r="C23" s="35" t="s">
        <v>101</v>
      </c>
      <c r="D23" s="50">
        <v>149781740</v>
      </c>
      <c r="E23" s="50">
        <f>-5000-8500-8000-136803</f>
        <v>-158303</v>
      </c>
      <c r="F23" s="50">
        <f t="shared" si="7"/>
        <v>149623437</v>
      </c>
      <c r="G23" s="37"/>
      <c r="H23" s="37"/>
    </row>
    <row r="24" spans="1:9" ht="45" customHeight="1" x14ac:dyDescent="0.2">
      <c r="A24" s="46" t="s">
        <v>69</v>
      </c>
      <c r="B24" s="47"/>
      <c r="C24" s="47" t="str">
        <f>C25</f>
        <v>Служба у справах дітей виконкому Криворізької міської ради</v>
      </c>
      <c r="D24" s="48">
        <f>D25</f>
        <v>18519720</v>
      </c>
      <c r="E24" s="48">
        <f>E25</f>
        <v>5000</v>
      </c>
      <c r="F24" s="48">
        <f t="shared" si="6"/>
        <v>18524720</v>
      </c>
      <c r="G24" s="37"/>
      <c r="H24" s="37"/>
    </row>
    <row r="25" spans="1:9" ht="45" customHeight="1" x14ac:dyDescent="0.2">
      <c r="A25" s="46" t="s">
        <v>70</v>
      </c>
      <c r="B25" s="47"/>
      <c r="C25" s="47" t="s">
        <v>71</v>
      </c>
      <c r="D25" s="48">
        <v>18519720</v>
      </c>
      <c r="E25" s="48">
        <f>E26</f>
        <v>5000</v>
      </c>
      <c r="F25" s="48">
        <f t="shared" si="6"/>
        <v>18524720</v>
      </c>
      <c r="G25" s="37"/>
      <c r="H25" s="37"/>
    </row>
    <row r="26" spans="1:9" ht="45" customHeight="1" x14ac:dyDescent="0.2">
      <c r="A26" s="49" t="s">
        <v>95</v>
      </c>
      <c r="B26" s="49" t="s">
        <v>85</v>
      </c>
      <c r="C26" s="35" t="s">
        <v>86</v>
      </c>
      <c r="D26" s="50">
        <v>0</v>
      </c>
      <c r="E26" s="50">
        <f>E27</f>
        <v>5000</v>
      </c>
      <c r="F26" s="50">
        <f t="shared" si="6"/>
        <v>5000</v>
      </c>
      <c r="G26" s="37"/>
      <c r="H26" s="37"/>
    </row>
    <row r="27" spans="1:9" ht="110.45" customHeight="1" x14ac:dyDescent="0.2">
      <c r="A27" s="49"/>
      <c r="B27" s="49"/>
      <c r="C27" s="53" t="s">
        <v>88</v>
      </c>
      <c r="D27" s="54">
        <v>0</v>
      </c>
      <c r="E27" s="54">
        <f>E28</f>
        <v>5000</v>
      </c>
      <c r="F27" s="54">
        <f t="shared" si="6"/>
        <v>5000</v>
      </c>
      <c r="G27" s="37"/>
      <c r="H27" s="37"/>
    </row>
    <row r="28" spans="1:9" ht="54" customHeight="1" x14ac:dyDescent="0.2">
      <c r="A28" s="49"/>
      <c r="B28" s="49"/>
      <c r="C28" s="53" t="s">
        <v>110</v>
      </c>
      <c r="D28" s="54">
        <v>0</v>
      </c>
      <c r="E28" s="54">
        <f>5000</f>
        <v>5000</v>
      </c>
      <c r="F28" s="54">
        <f t="shared" si="6"/>
        <v>5000</v>
      </c>
      <c r="G28" s="37"/>
      <c r="H28" s="37"/>
    </row>
    <row r="29" spans="1:9" ht="46.15" customHeight="1" x14ac:dyDescent="0.2">
      <c r="A29" s="52">
        <v>1000000</v>
      </c>
      <c r="B29" s="47"/>
      <c r="C29" s="47" t="s">
        <v>17</v>
      </c>
      <c r="D29" s="48">
        <f>D30</f>
        <v>270349860</v>
      </c>
      <c r="E29" s="48">
        <f>E30</f>
        <v>563000</v>
      </c>
      <c r="F29" s="48">
        <f t="shared" ref="F29:F30" si="8">D29+E29</f>
        <v>270912860</v>
      </c>
      <c r="G29" s="38"/>
      <c r="H29" s="2"/>
    </row>
    <row r="30" spans="1:9" ht="43.15" customHeight="1" x14ac:dyDescent="0.2">
      <c r="A30" s="52">
        <v>1010000</v>
      </c>
      <c r="B30" s="47"/>
      <c r="C30" s="47" t="s">
        <v>17</v>
      </c>
      <c r="D30" s="48">
        <v>270349860</v>
      </c>
      <c r="E30" s="48">
        <f>SUM(E31:E33)</f>
        <v>563000</v>
      </c>
      <c r="F30" s="48">
        <f t="shared" si="8"/>
        <v>270912860</v>
      </c>
      <c r="G30" s="38"/>
      <c r="H30" s="2"/>
    </row>
    <row r="31" spans="1:9" ht="43.15" customHeight="1" x14ac:dyDescent="0.2">
      <c r="A31" s="42">
        <v>1014040</v>
      </c>
      <c r="B31" s="49" t="s">
        <v>125</v>
      </c>
      <c r="C31" s="35" t="s">
        <v>126</v>
      </c>
      <c r="D31" s="50">
        <v>5644750</v>
      </c>
      <c r="E31" s="50">
        <v>585000</v>
      </c>
      <c r="F31" s="50">
        <f>D31+E31</f>
        <v>6229750</v>
      </c>
      <c r="G31" s="38"/>
      <c r="H31" s="2"/>
    </row>
    <row r="32" spans="1:9" ht="40.15" customHeight="1" x14ac:dyDescent="0.2">
      <c r="A32" s="42">
        <v>1014082</v>
      </c>
      <c r="B32" s="49" t="s">
        <v>80</v>
      </c>
      <c r="C32" s="35" t="s">
        <v>79</v>
      </c>
      <c r="D32" s="50">
        <v>3722714</v>
      </c>
      <c r="E32" s="50">
        <f>-22000-112000</f>
        <v>-134000</v>
      </c>
      <c r="F32" s="50">
        <f>D32+E32</f>
        <v>3588714</v>
      </c>
      <c r="G32" s="38"/>
      <c r="H32" s="2"/>
    </row>
    <row r="33" spans="1:9" ht="40.15" customHeight="1" x14ac:dyDescent="0.2">
      <c r="A33" s="49" t="s">
        <v>112</v>
      </c>
      <c r="B33" s="49" t="s">
        <v>85</v>
      </c>
      <c r="C33" s="35" t="s">
        <v>86</v>
      </c>
      <c r="D33" s="50">
        <v>385710</v>
      </c>
      <c r="E33" s="50">
        <f>E34</f>
        <v>112000</v>
      </c>
      <c r="F33" s="50">
        <f t="shared" ref="F33:F35" si="9">D33+E33</f>
        <v>497710</v>
      </c>
      <c r="G33" s="38"/>
      <c r="H33" s="2"/>
    </row>
    <row r="34" spans="1:9" ht="113.45" customHeight="1" x14ac:dyDescent="0.2">
      <c r="A34" s="49"/>
      <c r="B34" s="49"/>
      <c r="C34" s="53" t="s">
        <v>88</v>
      </c>
      <c r="D34" s="54">
        <v>0</v>
      </c>
      <c r="E34" s="54">
        <f>E35</f>
        <v>112000</v>
      </c>
      <c r="F34" s="54">
        <f t="shared" si="9"/>
        <v>112000</v>
      </c>
      <c r="G34" s="38"/>
      <c r="H34" s="2"/>
    </row>
    <row r="35" spans="1:9" ht="58.9" customHeight="1" x14ac:dyDescent="0.2">
      <c r="A35" s="49"/>
      <c r="B35" s="49"/>
      <c r="C35" s="53" t="s">
        <v>110</v>
      </c>
      <c r="D35" s="54">
        <v>0</v>
      </c>
      <c r="E35" s="54">
        <f>112000</f>
        <v>112000</v>
      </c>
      <c r="F35" s="54">
        <f t="shared" si="9"/>
        <v>112000</v>
      </c>
      <c r="G35" s="38"/>
      <c r="H35" s="2"/>
    </row>
    <row r="36" spans="1:9" ht="60" customHeight="1" x14ac:dyDescent="0.2">
      <c r="A36" s="46" t="s">
        <v>96</v>
      </c>
      <c r="B36" s="47"/>
      <c r="C36" s="47" t="str">
        <f>C37</f>
        <v>Департамент у справах сім'ї, молоді та спорту виконкому Криворізької  міської ради</v>
      </c>
      <c r="D36" s="48">
        <f>D37</f>
        <v>29463620</v>
      </c>
      <c r="E36" s="48">
        <f>E37</f>
        <v>616500</v>
      </c>
      <c r="F36" s="48">
        <f t="shared" ref="F36:F41" si="10">D36+E36</f>
        <v>30080120</v>
      </c>
      <c r="G36" s="38"/>
      <c r="H36" s="2"/>
    </row>
    <row r="37" spans="1:9" ht="63.6" customHeight="1" x14ac:dyDescent="0.2">
      <c r="A37" s="46" t="s">
        <v>97</v>
      </c>
      <c r="B37" s="47"/>
      <c r="C37" s="47" t="s">
        <v>99</v>
      </c>
      <c r="D37" s="48">
        <v>29463620</v>
      </c>
      <c r="E37" s="48">
        <f>SUM(E38:E39)</f>
        <v>616500</v>
      </c>
      <c r="F37" s="48">
        <f t="shared" si="10"/>
        <v>30080120</v>
      </c>
      <c r="G37" s="38"/>
      <c r="H37" s="2"/>
    </row>
    <row r="38" spans="1:9" ht="63.6" customHeight="1" x14ac:dyDescent="0.2">
      <c r="A38" s="49" t="s">
        <v>105</v>
      </c>
      <c r="B38" s="49" t="s">
        <v>106</v>
      </c>
      <c r="C38" s="35" t="s">
        <v>104</v>
      </c>
      <c r="D38" s="50">
        <v>102408</v>
      </c>
      <c r="E38" s="50">
        <v>600000</v>
      </c>
      <c r="F38" s="50">
        <f t="shared" ref="F38" si="11">D38+E38</f>
        <v>702408</v>
      </c>
      <c r="G38" s="38"/>
      <c r="H38" s="2"/>
    </row>
    <row r="39" spans="1:9" ht="40.15" customHeight="1" x14ac:dyDescent="0.2">
      <c r="A39" s="49" t="s">
        <v>98</v>
      </c>
      <c r="B39" s="49" t="s">
        <v>85</v>
      </c>
      <c r="C39" s="35" t="s">
        <v>86</v>
      </c>
      <c r="D39" s="50">
        <v>929128</v>
      </c>
      <c r="E39" s="50">
        <f>E40</f>
        <v>16500</v>
      </c>
      <c r="F39" s="50">
        <f t="shared" si="10"/>
        <v>945628</v>
      </c>
      <c r="G39" s="38"/>
      <c r="H39" s="2"/>
    </row>
    <row r="40" spans="1:9" ht="114" customHeight="1" x14ac:dyDescent="0.2">
      <c r="A40" s="49"/>
      <c r="B40" s="49"/>
      <c r="C40" s="53" t="s">
        <v>88</v>
      </c>
      <c r="D40" s="54">
        <v>0</v>
      </c>
      <c r="E40" s="54">
        <f>E41</f>
        <v>16500</v>
      </c>
      <c r="F40" s="54">
        <f t="shared" si="10"/>
        <v>16500</v>
      </c>
      <c r="G40" s="38"/>
      <c r="H40" s="2"/>
    </row>
    <row r="41" spans="1:9" ht="60.6" customHeight="1" x14ac:dyDescent="0.2">
      <c r="A41" s="49"/>
      <c r="B41" s="49"/>
      <c r="C41" s="53" t="s">
        <v>110</v>
      </c>
      <c r="D41" s="54">
        <v>0</v>
      </c>
      <c r="E41" s="54">
        <f>8500+8000</f>
        <v>16500</v>
      </c>
      <c r="F41" s="54">
        <f t="shared" si="10"/>
        <v>16500</v>
      </c>
      <c r="G41" s="38"/>
      <c r="H41" s="2"/>
    </row>
    <row r="42" spans="1:9" ht="64.150000000000006" customHeight="1" x14ac:dyDescent="0.2">
      <c r="A42" s="52">
        <v>1200000</v>
      </c>
      <c r="B42" s="47"/>
      <c r="C42" s="47" t="s">
        <v>41</v>
      </c>
      <c r="D42" s="48">
        <f>D43</f>
        <v>827107478</v>
      </c>
      <c r="E42" s="48">
        <f>E43</f>
        <v>3582655</v>
      </c>
      <c r="F42" s="48">
        <f t="shared" si="5"/>
        <v>830690133</v>
      </c>
      <c r="G42" s="31"/>
      <c r="H42" s="2"/>
    </row>
    <row r="43" spans="1:9" ht="59.45" customHeight="1" x14ac:dyDescent="0.2">
      <c r="A43" s="52">
        <v>1210000</v>
      </c>
      <c r="B43" s="47"/>
      <c r="C43" s="47" t="s">
        <v>41</v>
      </c>
      <c r="D43" s="48">
        <v>827107478</v>
      </c>
      <c r="E43" s="48">
        <f>E46+E47+E50+E53+E54</f>
        <v>3582655</v>
      </c>
      <c r="F43" s="48">
        <f t="shared" si="5"/>
        <v>830690133</v>
      </c>
      <c r="G43" s="38"/>
      <c r="H43" s="2"/>
      <c r="I43" s="34"/>
    </row>
    <row r="44" spans="1:9" ht="44.45" hidden="1" customHeight="1" x14ac:dyDescent="0.2">
      <c r="A44" s="49" t="s">
        <v>55</v>
      </c>
      <c r="B44" s="49" t="s">
        <v>56</v>
      </c>
      <c r="C44" s="35" t="s">
        <v>57</v>
      </c>
      <c r="D44" s="50"/>
      <c r="E44" s="50"/>
      <c r="F44" s="50">
        <f>D44+E44</f>
        <v>0</v>
      </c>
      <c r="G44" s="7"/>
      <c r="H44" s="2"/>
    </row>
    <row r="45" spans="1:9" ht="39" hidden="1" customHeight="1" x14ac:dyDescent="0.2">
      <c r="A45" s="49">
        <v>1216030</v>
      </c>
      <c r="B45" s="49">
        <v>6030</v>
      </c>
      <c r="C45" s="35" t="s">
        <v>30</v>
      </c>
      <c r="D45" s="50"/>
      <c r="E45" s="50"/>
      <c r="F45" s="50">
        <f>D45+E45</f>
        <v>0</v>
      </c>
      <c r="G45" s="31"/>
      <c r="H45" s="2"/>
    </row>
    <row r="46" spans="1:9" ht="39" customHeight="1" x14ac:dyDescent="0.2">
      <c r="A46" s="49" t="s">
        <v>113</v>
      </c>
      <c r="B46" s="49" t="s">
        <v>114</v>
      </c>
      <c r="C46" s="35" t="s">
        <v>30</v>
      </c>
      <c r="D46" s="50">
        <v>282489144</v>
      </c>
      <c r="E46" s="50">
        <v>-891995</v>
      </c>
      <c r="F46" s="50">
        <f t="shared" ref="F46" si="12">D46+E46</f>
        <v>281597149</v>
      </c>
      <c r="G46" s="31"/>
      <c r="H46" s="2"/>
    </row>
    <row r="47" spans="1:9" ht="43.15" customHeight="1" x14ac:dyDescent="0.2">
      <c r="A47" s="49" t="s">
        <v>43</v>
      </c>
      <c r="B47" s="49" t="s">
        <v>44</v>
      </c>
      <c r="C47" s="35" t="s">
        <v>45</v>
      </c>
      <c r="D47" s="50">
        <v>44636846</v>
      </c>
      <c r="E47" s="50">
        <f>SUM(E48:E49)</f>
        <v>4115500</v>
      </c>
      <c r="F47" s="50">
        <f t="shared" ref="F47:F62" si="13">D47+E47</f>
        <v>48752346</v>
      </c>
      <c r="G47" s="31"/>
      <c r="H47" s="2"/>
    </row>
    <row r="48" spans="1:9" ht="21.6" customHeight="1" x14ac:dyDescent="0.2">
      <c r="A48" s="49"/>
      <c r="B48" s="67"/>
      <c r="C48" s="53" t="s">
        <v>16</v>
      </c>
      <c r="D48" s="54">
        <v>7819400</v>
      </c>
      <c r="E48" s="54">
        <v>-994000</v>
      </c>
      <c r="F48" s="54">
        <f>D48+E48</f>
        <v>6825400</v>
      </c>
      <c r="G48" s="31"/>
      <c r="H48" s="2"/>
    </row>
    <row r="49" spans="1:8" ht="24" customHeight="1" x14ac:dyDescent="0.2">
      <c r="A49" s="49"/>
      <c r="B49" s="67"/>
      <c r="C49" s="53" t="s">
        <v>124</v>
      </c>
      <c r="D49" s="54">
        <v>36817446</v>
      </c>
      <c r="E49" s="54">
        <v>5109500</v>
      </c>
      <c r="F49" s="54">
        <f>D49+E49</f>
        <v>41926946</v>
      </c>
      <c r="G49" s="31"/>
      <c r="H49" s="2"/>
    </row>
    <row r="50" spans="1:8" ht="22.9" customHeight="1" x14ac:dyDescent="0.2">
      <c r="A50" s="49" t="s">
        <v>108</v>
      </c>
      <c r="B50" s="49" t="s">
        <v>109</v>
      </c>
      <c r="C50" s="35" t="s">
        <v>107</v>
      </c>
      <c r="D50" s="50">
        <v>12000000</v>
      </c>
      <c r="E50" s="50">
        <f>E51+E52</f>
        <v>809000</v>
      </c>
      <c r="F50" s="50">
        <f t="shared" si="13"/>
        <v>12809000</v>
      </c>
      <c r="G50" s="31"/>
      <c r="H50" s="2"/>
    </row>
    <row r="51" spans="1:8" ht="22.9" customHeight="1" x14ac:dyDescent="0.2">
      <c r="A51" s="49"/>
      <c r="B51" s="67"/>
      <c r="C51" s="53" t="s">
        <v>16</v>
      </c>
      <c r="D51" s="54">
        <v>12000000</v>
      </c>
      <c r="E51" s="54">
        <f>-9999613+809000</f>
        <v>-9190613</v>
      </c>
      <c r="F51" s="54">
        <f>D51+E51</f>
        <v>2809387</v>
      </c>
      <c r="G51" s="31"/>
      <c r="H51" s="2"/>
    </row>
    <row r="52" spans="1:8" ht="22.9" customHeight="1" x14ac:dyDescent="0.2">
      <c r="A52" s="49"/>
      <c r="B52" s="67"/>
      <c r="C52" s="53" t="s">
        <v>124</v>
      </c>
      <c r="D52" s="54">
        <v>0</v>
      </c>
      <c r="E52" s="54">
        <v>9999613</v>
      </c>
      <c r="F52" s="54">
        <f>D52+E52</f>
        <v>9999613</v>
      </c>
      <c r="G52" s="31"/>
      <c r="H52" s="2"/>
    </row>
    <row r="53" spans="1:8" ht="36" customHeight="1" x14ac:dyDescent="0.2">
      <c r="A53" s="49" t="s">
        <v>115</v>
      </c>
      <c r="B53" s="49" t="s">
        <v>116</v>
      </c>
      <c r="C53" s="35" t="s">
        <v>117</v>
      </c>
      <c r="D53" s="50">
        <v>0</v>
      </c>
      <c r="E53" s="50">
        <v>414000</v>
      </c>
      <c r="F53" s="50">
        <f t="shared" si="13"/>
        <v>414000</v>
      </c>
      <c r="G53" s="31"/>
      <c r="H53" s="2"/>
    </row>
    <row r="54" spans="1:8" ht="37.9" customHeight="1" x14ac:dyDescent="0.2">
      <c r="A54" s="49" t="s">
        <v>87</v>
      </c>
      <c r="B54" s="49" t="s">
        <v>85</v>
      </c>
      <c r="C54" s="35" t="s">
        <v>86</v>
      </c>
      <c r="D54" s="50">
        <v>4059947</v>
      </c>
      <c r="E54" s="50">
        <f>E55+E57</f>
        <v>-863850</v>
      </c>
      <c r="F54" s="50">
        <f t="shared" si="13"/>
        <v>3196097</v>
      </c>
      <c r="G54" s="31"/>
      <c r="H54" s="2"/>
    </row>
    <row r="55" spans="1:8" ht="102.6" customHeight="1" x14ac:dyDescent="0.2">
      <c r="A55" s="49"/>
      <c r="B55" s="49"/>
      <c r="C55" s="35" t="s">
        <v>122</v>
      </c>
      <c r="D55" s="50">
        <f>3678947</f>
        <v>3678947</v>
      </c>
      <c r="E55" s="50">
        <f>E56</f>
        <v>-1048850</v>
      </c>
      <c r="F55" s="50">
        <f t="shared" si="13"/>
        <v>2630097</v>
      </c>
      <c r="G55" s="31"/>
      <c r="H55" s="2"/>
    </row>
    <row r="56" spans="1:8" ht="53.45" customHeight="1" x14ac:dyDescent="0.2">
      <c r="A56" s="49"/>
      <c r="B56" s="49"/>
      <c r="C56" s="53" t="s">
        <v>123</v>
      </c>
      <c r="D56" s="54">
        <v>2225244</v>
      </c>
      <c r="E56" s="54">
        <v>-1048850</v>
      </c>
      <c r="F56" s="54">
        <f t="shared" ref="F56" si="14">D56+E56</f>
        <v>1176394</v>
      </c>
      <c r="G56" s="31"/>
      <c r="H56" s="2"/>
    </row>
    <row r="57" spans="1:8" ht="106.15" customHeight="1" x14ac:dyDescent="0.2">
      <c r="A57" s="49"/>
      <c r="B57" s="49"/>
      <c r="C57" s="35" t="s">
        <v>88</v>
      </c>
      <c r="D57" s="50">
        <v>381000</v>
      </c>
      <c r="E57" s="50">
        <f>E58</f>
        <v>185000</v>
      </c>
      <c r="F57" s="50">
        <f t="shared" si="13"/>
        <v>566000</v>
      </c>
      <c r="G57" s="31"/>
      <c r="H57" s="2"/>
    </row>
    <row r="58" spans="1:8" ht="55.9" customHeight="1" x14ac:dyDescent="0.2">
      <c r="A58" s="49"/>
      <c r="B58" s="49"/>
      <c r="C58" s="53" t="s">
        <v>111</v>
      </c>
      <c r="D58" s="54">
        <v>0</v>
      </c>
      <c r="E58" s="54">
        <f>185000</f>
        <v>185000</v>
      </c>
      <c r="F58" s="54">
        <f t="shared" si="13"/>
        <v>185000</v>
      </c>
      <c r="G58" s="31"/>
      <c r="H58" s="2"/>
    </row>
    <row r="59" spans="1:8" ht="47.45" customHeight="1" x14ac:dyDescent="0.2">
      <c r="A59" s="52">
        <v>1900000</v>
      </c>
      <c r="B59" s="52"/>
      <c r="C59" s="47" t="str">
        <f>C60</f>
        <v xml:space="preserve">Відділ транспорту і зв'язку виконкому Криворізької міської ради </v>
      </c>
      <c r="D59" s="48">
        <f>D60</f>
        <v>524315624</v>
      </c>
      <c r="E59" s="48">
        <f>E60</f>
        <v>545250</v>
      </c>
      <c r="F59" s="48">
        <f t="shared" si="13"/>
        <v>524860874</v>
      </c>
      <c r="G59" s="31"/>
      <c r="H59" s="2"/>
    </row>
    <row r="60" spans="1:8" ht="46.15" customHeight="1" x14ac:dyDescent="0.2">
      <c r="A60" s="52">
        <v>1910000</v>
      </c>
      <c r="B60" s="47"/>
      <c r="C60" s="47" t="s">
        <v>128</v>
      </c>
      <c r="D60" s="48">
        <v>524315624</v>
      </c>
      <c r="E60" s="48">
        <f>SUM(E61:E62)</f>
        <v>545250</v>
      </c>
      <c r="F60" s="48">
        <f t="shared" si="13"/>
        <v>524860874</v>
      </c>
      <c r="G60" s="31"/>
      <c r="H60" s="2"/>
    </row>
    <row r="61" spans="1:8" ht="31.9" customHeight="1" x14ac:dyDescent="0.2">
      <c r="A61" s="49" t="s">
        <v>131</v>
      </c>
      <c r="B61" s="49" t="s">
        <v>132</v>
      </c>
      <c r="C61" s="35" t="s">
        <v>129</v>
      </c>
      <c r="D61" s="50">
        <v>454755024</v>
      </c>
      <c r="E61" s="50">
        <v>91500</v>
      </c>
      <c r="F61" s="50">
        <f t="shared" si="13"/>
        <v>454846524</v>
      </c>
      <c r="G61" s="31"/>
      <c r="H61" s="2"/>
    </row>
    <row r="62" spans="1:8" ht="24" customHeight="1" x14ac:dyDescent="0.2">
      <c r="A62" s="49" t="s">
        <v>133</v>
      </c>
      <c r="B62" s="49" t="s">
        <v>134</v>
      </c>
      <c r="C62" s="35" t="s">
        <v>130</v>
      </c>
      <c r="D62" s="50">
        <v>15406500</v>
      </c>
      <c r="E62" s="50">
        <v>453750</v>
      </c>
      <c r="F62" s="50">
        <f t="shared" si="13"/>
        <v>15860250</v>
      </c>
      <c r="G62" s="31"/>
      <c r="H62" s="2"/>
    </row>
    <row r="63" spans="1:8" ht="42.6" customHeight="1" x14ac:dyDescent="0.2">
      <c r="A63" s="52">
        <v>3700000</v>
      </c>
      <c r="B63" s="52"/>
      <c r="C63" s="47" t="s">
        <v>38</v>
      </c>
      <c r="D63" s="48">
        <f>D64</f>
        <v>664484459</v>
      </c>
      <c r="E63" s="48">
        <f>E64</f>
        <v>2330000</v>
      </c>
      <c r="F63" s="48">
        <f t="shared" ref="F63:F66" si="15">D63+E63</f>
        <v>666814459</v>
      </c>
      <c r="G63" s="7"/>
      <c r="H63" s="2"/>
    </row>
    <row r="64" spans="1:8" ht="40.15" customHeight="1" x14ac:dyDescent="0.2">
      <c r="A64" s="52">
        <v>3710000</v>
      </c>
      <c r="B64" s="47"/>
      <c r="C64" s="47" t="s">
        <v>38</v>
      </c>
      <c r="D64" s="48">
        <v>664484459</v>
      </c>
      <c r="E64" s="48">
        <f>E65</f>
        <v>2330000</v>
      </c>
      <c r="F64" s="48">
        <f t="shared" si="15"/>
        <v>666814459</v>
      </c>
      <c r="G64" s="7"/>
      <c r="H64" s="2"/>
    </row>
    <row r="65" spans="1:8" ht="28.15" customHeight="1" x14ac:dyDescent="0.2">
      <c r="A65" s="49" t="s">
        <v>91</v>
      </c>
      <c r="B65" s="49" t="s">
        <v>90</v>
      </c>
      <c r="C65" s="35" t="s">
        <v>89</v>
      </c>
      <c r="D65" s="50">
        <v>331560105</v>
      </c>
      <c r="E65" s="50">
        <f>E66</f>
        <v>2330000</v>
      </c>
      <c r="F65" s="50">
        <f t="shared" si="15"/>
        <v>333890105</v>
      </c>
      <c r="G65" s="7"/>
      <c r="H65" s="2"/>
    </row>
    <row r="66" spans="1:8" ht="59.45" customHeight="1" x14ac:dyDescent="0.2">
      <c r="A66" s="49"/>
      <c r="B66" s="49"/>
      <c r="C66" s="53" t="s">
        <v>127</v>
      </c>
      <c r="D66" s="54">
        <v>46588123</v>
      </c>
      <c r="E66" s="54">
        <f>1490000+120000+720000</f>
        <v>2330000</v>
      </c>
      <c r="F66" s="54">
        <f t="shared" si="15"/>
        <v>48918123</v>
      </c>
      <c r="G66" s="7"/>
      <c r="H66" s="2"/>
    </row>
    <row r="67" spans="1:8" ht="43.9" customHeight="1" x14ac:dyDescent="0.3">
      <c r="A67" s="43"/>
      <c r="B67" s="43"/>
      <c r="C67" s="44" t="s">
        <v>8</v>
      </c>
      <c r="D67" s="45">
        <v>1389662064</v>
      </c>
      <c r="E67" s="45">
        <f>E69+E86+E93+E98+E111+E116+E123+E128</f>
        <v>8320098</v>
      </c>
      <c r="F67" s="45">
        <f t="shared" si="5"/>
        <v>1397982162</v>
      </c>
      <c r="G67" s="7"/>
      <c r="H67" s="2"/>
    </row>
    <row r="68" spans="1:8" ht="27.6" customHeight="1" x14ac:dyDescent="0.3">
      <c r="A68" s="43"/>
      <c r="B68" s="43"/>
      <c r="C68" s="55" t="s">
        <v>6</v>
      </c>
      <c r="D68" s="56">
        <v>1174704722</v>
      </c>
      <c r="E68" s="56">
        <f>E71+E88+E95+E100+E118+E130</f>
        <v>7059050</v>
      </c>
      <c r="F68" s="56">
        <f t="shared" si="5"/>
        <v>1181763772</v>
      </c>
      <c r="G68" s="7"/>
      <c r="H68" s="2"/>
    </row>
    <row r="69" spans="1:8" ht="46.9" customHeight="1" x14ac:dyDescent="0.2">
      <c r="A69" s="46" t="s">
        <v>21</v>
      </c>
      <c r="B69" s="47"/>
      <c r="C69" s="47" t="s">
        <v>36</v>
      </c>
      <c r="D69" s="48">
        <f>D70</f>
        <v>265876723</v>
      </c>
      <c r="E69" s="48">
        <f>E70</f>
        <v>2649955</v>
      </c>
      <c r="F69" s="48">
        <f t="shared" ref="F69:F90" si="16">D69+E69</f>
        <v>268526678</v>
      </c>
      <c r="G69" s="7"/>
      <c r="H69" s="7"/>
    </row>
    <row r="70" spans="1:8" ht="45.6" customHeight="1" x14ac:dyDescent="0.2">
      <c r="A70" s="46" t="s">
        <v>22</v>
      </c>
      <c r="B70" s="47"/>
      <c r="C70" s="47" t="s">
        <v>36</v>
      </c>
      <c r="D70" s="48">
        <v>265876723</v>
      </c>
      <c r="E70" s="48">
        <f>E72+E74+E76+E78+E80+E84+E82</f>
        <v>2649955</v>
      </c>
      <c r="F70" s="48">
        <f t="shared" si="16"/>
        <v>268526678</v>
      </c>
      <c r="G70" s="7"/>
      <c r="H70" s="7"/>
    </row>
    <row r="71" spans="1:8" ht="28.9" customHeight="1" x14ac:dyDescent="0.2">
      <c r="A71" s="57"/>
      <c r="B71" s="58"/>
      <c r="C71" s="58" t="s">
        <v>6</v>
      </c>
      <c r="D71" s="59">
        <v>151322721</v>
      </c>
      <c r="E71" s="59">
        <f>E73+E75+E77+E79+E81+E85+E82</f>
        <v>2649955</v>
      </c>
      <c r="F71" s="59">
        <f t="shared" si="16"/>
        <v>153972676</v>
      </c>
      <c r="G71" s="7"/>
      <c r="H71" s="7"/>
    </row>
    <row r="72" spans="1:8" ht="30" customHeight="1" x14ac:dyDescent="0.2">
      <c r="A72" s="49" t="s">
        <v>47</v>
      </c>
      <c r="B72" s="49" t="s">
        <v>48</v>
      </c>
      <c r="C72" s="35" t="s">
        <v>46</v>
      </c>
      <c r="D72" s="50">
        <v>46071911</v>
      </c>
      <c r="E72" s="50">
        <f>E73</f>
        <v>287440</v>
      </c>
      <c r="F72" s="50">
        <f t="shared" ref="F72:F73" si="17">D72+E72</f>
        <v>46359351</v>
      </c>
      <c r="G72" s="7"/>
      <c r="H72" s="7"/>
    </row>
    <row r="73" spans="1:8" ht="24" customHeight="1" x14ac:dyDescent="0.2">
      <c r="A73" s="60"/>
      <c r="B73" s="60"/>
      <c r="C73" s="51" t="s">
        <v>6</v>
      </c>
      <c r="D73" s="54">
        <v>3689636</v>
      </c>
      <c r="E73" s="54">
        <f>30000+7440+60000+60000+75000+25000+30000</f>
        <v>287440</v>
      </c>
      <c r="F73" s="54">
        <f t="shared" si="17"/>
        <v>3977076</v>
      </c>
      <c r="G73" s="7"/>
      <c r="H73" s="7"/>
    </row>
    <row r="74" spans="1:8" ht="88.9" customHeight="1" x14ac:dyDescent="0.2">
      <c r="A74" s="49" t="s">
        <v>23</v>
      </c>
      <c r="B74" s="49">
        <v>1020</v>
      </c>
      <c r="C74" s="35" t="s">
        <v>63</v>
      </c>
      <c r="D74" s="50">
        <v>56895205</v>
      </c>
      <c r="E74" s="50">
        <f>E75</f>
        <v>27200</v>
      </c>
      <c r="F74" s="50">
        <f t="shared" si="16"/>
        <v>56922405</v>
      </c>
      <c r="G74" s="38"/>
      <c r="H74" s="7"/>
    </row>
    <row r="75" spans="1:8" ht="23.25" customHeight="1" x14ac:dyDescent="0.2">
      <c r="A75" s="60"/>
      <c r="B75" s="60"/>
      <c r="C75" s="51" t="s">
        <v>6</v>
      </c>
      <c r="D75" s="54">
        <v>3669072</v>
      </c>
      <c r="E75" s="54">
        <f>27200</f>
        <v>27200</v>
      </c>
      <c r="F75" s="54">
        <f t="shared" si="16"/>
        <v>3696272</v>
      </c>
      <c r="G75" s="7"/>
      <c r="H75" s="7"/>
    </row>
    <row r="76" spans="1:8" ht="58.15" customHeight="1" x14ac:dyDescent="0.2">
      <c r="A76" s="49" t="s">
        <v>49</v>
      </c>
      <c r="B76" s="49" t="s">
        <v>50</v>
      </c>
      <c r="C76" s="35" t="s">
        <v>64</v>
      </c>
      <c r="D76" s="50">
        <v>3052165</v>
      </c>
      <c r="E76" s="50">
        <f>E77</f>
        <v>194079</v>
      </c>
      <c r="F76" s="50">
        <f t="shared" ref="F76:F77" si="18">D76+E76</f>
        <v>3246244</v>
      </c>
      <c r="G76" s="38"/>
      <c r="H76" s="38"/>
    </row>
    <row r="77" spans="1:8" ht="24" customHeight="1" x14ac:dyDescent="0.2">
      <c r="A77" s="49"/>
      <c r="B77" s="49"/>
      <c r="C77" s="51" t="s">
        <v>6</v>
      </c>
      <c r="D77" s="54">
        <v>1066609</v>
      </c>
      <c r="E77" s="54">
        <f>200287+21000-27208</f>
        <v>194079</v>
      </c>
      <c r="F77" s="54">
        <f t="shared" si="18"/>
        <v>1260688</v>
      </c>
      <c r="G77" s="40"/>
      <c r="H77" s="40"/>
    </row>
    <row r="78" spans="1:8" ht="28.15" customHeight="1" x14ac:dyDescent="0.2">
      <c r="A78" s="49" t="s">
        <v>26</v>
      </c>
      <c r="B78" s="49" t="s">
        <v>25</v>
      </c>
      <c r="C78" s="35" t="s">
        <v>24</v>
      </c>
      <c r="D78" s="50">
        <v>375000</v>
      </c>
      <c r="E78" s="50">
        <f>E79</f>
        <v>52000</v>
      </c>
      <c r="F78" s="50">
        <f t="shared" ref="F78" si="19">D78+E78</f>
        <v>427000</v>
      </c>
      <c r="G78" s="38"/>
      <c r="H78" s="38"/>
    </row>
    <row r="79" spans="1:8" ht="21" customHeight="1" x14ac:dyDescent="0.2">
      <c r="A79" s="49"/>
      <c r="B79" s="49"/>
      <c r="C79" s="51" t="s">
        <v>6</v>
      </c>
      <c r="D79" s="54">
        <v>375000</v>
      </c>
      <c r="E79" s="54">
        <f>52000</f>
        <v>52000</v>
      </c>
      <c r="F79" s="54">
        <f>D79+E79</f>
        <v>427000</v>
      </c>
      <c r="G79" s="40"/>
      <c r="H79" s="40"/>
    </row>
    <row r="80" spans="1:8" ht="41.45" customHeight="1" x14ac:dyDescent="0.2">
      <c r="A80" s="49" t="s">
        <v>72</v>
      </c>
      <c r="B80" s="49" t="s">
        <v>34</v>
      </c>
      <c r="C80" s="35" t="s">
        <v>33</v>
      </c>
      <c r="D80" s="50">
        <v>67501866</v>
      </c>
      <c r="E80" s="50">
        <f>E81</f>
        <v>1070066</v>
      </c>
      <c r="F80" s="50">
        <f>D80+E80</f>
        <v>68571932</v>
      </c>
      <c r="G80" s="40"/>
      <c r="H80" s="40"/>
    </row>
    <row r="81" spans="1:8" ht="21" customHeight="1" x14ac:dyDescent="0.2">
      <c r="A81" s="49"/>
      <c r="B81" s="49"/>
      <c r="C81" s="51" t="s">
        <v>6</v>
      </c>
      <c r="D81" s="54">
        <v>67501866</v>
      </c>
      <c r="E81" s="54">
        <f>190066+480000+400000</f>
        <v>1070066</v>
      </c>
      <c r="F81" s="54">
        <f t="shared" ref="F81" si="20">D81+E81</f>
        <v>68571932</v>
      </c>
      <c r="G81" s="40"/>
      <c r="H81" s="40"/>
    </row>
    <row r="82" spans="1:8" ht="40.15" customHeight="1" x14ac:dyDescent="0.2">
      <c r="A82" s="49" t="s">
        <v>121</v>
      </c>
      <c r="B82" s="49" t="s">
        <v>73</v>
      </c>
      <c r="C82" s="35" t="s">
        <v>74</v>
      </c>
      <c r="D82" s="50">
        <v>66980292</v>
      </c>
      <c r="E82" s="50">
        <f>E83</f>
        <v>1000000</v>
      </c>
      <c r="F82" s="50">
        <f>D82+E82</f>
        <v>67980292</v>
      </c>
      <c r="G82" s="40"/>
      <c r="H82" s="40"/>
    </row>
    <row r="83" spans="1:8" ht="21" customHeight="1" x14ac:dyDescent="0.2">
      <c r="A83" s="49"/>
      <c r="B83" s="49"/>
      <c r="C83" s="51" t="s">
        <v>6</v>
      </c>
      <c r="D83" s="54">
        <v>66980292</v>
      </c>
      <c r="E83" s="54">
        <f>1000000</f>
        <v>1000000</v>
      </c>
      <c r="F83" s="54">
        <f t="shared" ref="F83" si="21">D83+E83</f>
        <v>67980292</v>
      </c>
      <c r="G83" s="40"/>
      <c r="H83" s="40"/>
    </row>
    <row r="84" spans="1:8" ht="43.15" customHeight="1" x14ac:dyDescent="0.2">
      <c r="A84" s="49" t="s">
        <v>83</v>
      </c>
      <c r="B84" s="49" t="s">
        <v>67</v>
      </c>
      <c r="C84" s="35" t="s">
        <v>68</v>
      </c>
      <c r="D84" s="50">
        <v>4230898</v>
      </c>
      <c r="E84" s="50">
        <f>E85</f>
        <v>19170</v>
      </c>
      <c r="F84" s="50">
        <f t="shared" ref="F84" si="22">D84+E84</f>
        <v>4250068</v>
      </c>
      <c r="G84" s="40"/>
      <c r="H84" s="40"/>
    </row>
    <row r="85" spans="1:8" ht="21" customHeight="1" x14ac:dyDescent="0.2">
      <c r="A85" s="49"/>
      <c r="B85" s="49"/>
      <c r="C85" s="51" t="s">
        <v>6</v>
      </c>
      <c r="D85" s="54">
        <v>4230898</v>
      </c>
      <c r="E85" s="54">
        <f>19170</f>
        <v>19170</v>
      </c>
      <c r="F85" s="54">
        <f t="shared" ref="F85" si="23">D85+E85</f>
        <v>4250068</v>
      </c>
      <c r="G85" s="40"/>
      <c r="H85" s="40"/>
    </row>
    <row r="86" spans="1:8" ht="41.25" customHeight="1" x14ac:dyDescent="0.2">
      <c r="A86" s="46" t="s">
        <v>27</v>
      </c>
      <c r="B86" s="47"/>
      <c r="C86" s="47" t="s">
        <v>13</v>
      </c>
      <c r="D86" s="48">
        <f>D87</f>
        <v>87244947</v>
      </c>
      <c r="E86" s="48">
        <f>E87</f>
        <v>165000</v>
      </c>
      <c r="F86" s="48">
        <f t="shared" si="16"/>
        <v>87409947</v>
      </c>
      <c r="G86" s="7"/>
      <c r="H86" s="7"/>
    </row>
    <row r="87" spans="1:8" ht="36.75" customHeight="1" x14ac:dyDescent="0.2">
      <c r="A87" s="46" t="s">
        <v>28</v>
      </c>
      <c r="B87" s="47"/>
      <c r="C87" s="47" t="s">
        <v>13</v>
      </c>
      <c r="D87" s="48">
        <v>87244947</v>
      </c>
      <c r="E87" s="48">
        <f>E89+E91</f>
        <v>165000</v>
      </c>
      <c r="F87" s="48">
        <f t="shared" si="16"/>
        <v>87409947</v>
      </c>
      <c r="G87" s="7"/>
      <c r="H87" s="7"/>
    </row>
    <row r="88" spans="1:8" ht="23.25" customHeight="1" x14ac:dyDescent="0.2">
      <c r="A88" s="57"/>
      <c r="B88" s="58"/>
      <c r="C88" s="58" t="s">
        <v>6</v>
      </c>
      <c r="D88" s="59">
        <v>87064947</v>
      </c>
      <c r="E88" s="59">
        <f>E90+E92</f>
        <v>165000</v>
      </c>
      <c r="F88" s="59">
        <f t="shared" si="16"/>
        <v>87229947</v>
      </c>
      <c r="G88" s="7"/>
      <c r="H88" s="7"/>
    </row>
    <row r="89" spans="1:8" ht="47.45" customHeight="1" x14ac:dyDescent="0.2">
      <c r="A89" s="49" t="s">
        <v>29</v>
      </c>
      <c r="B89" s="49" t="s">
        <v>15</v>
      </c>
      <c r="C89" s="35" t="s">
        <v>14</v>
      </c>
      <c r="D89" s="50">
        <v>37109999</v>
      </c>
      <c r="E89" s="50">
        <f>E90</f>
        <v>65000</v>
      </c>
      <c r="F89" s="50">
        <f t="shared" si="16"/>
        <v>37174999</v>
      </c>
      <c r="G89" s="38"/>
      <c r="H89" s="7"/>
    </row>
    <row r="90" spans="1:8" ht="23.25" customHeight="1" x14ac:dyDescent="0.2">
      <c r="A90" s="60"/>
      <c r="B90" s="60"/>
      <c r="C90" s="51" t="s">
        <v>6</v>
      </c>
      <c r="D90" s="54">
        <v>37109999</v>
      </c>
      <c r="E90" s="54">
        <v>65000</v>
      </c>
      <c r="F90" s="54">
        <f t="shared" si="16"/>
        <v>37174999</v>
      </c>
      <c r="G90" s="7"/>
      <c r="H90" s="7"/>
    </row>
    <row r="91" spans="1:8" ht="29.45" customHeight="1" x14ac:dyDescent="0.2">
      <c r="A91" s="49" t="s">
        <v>65</v>
      </c>
      <c r="B91" s="49" t="s">
        <v>66</v>
      </c>
      <c r="C91" s="35" t="s">
        <v>84</v>
      </c>
      <c r="D91" s="50">
        <v>0</v>
      </c>
      <c r="E91" s="50">
        <f>E92</f>
        <v>100000</v>
      </c>
      <c r="F91" s="50">
        <f t="shared" ref="F91:F92" si="24">D91+E91</f>
        <v>100000</v>
      </c>
      <c r="G91" s="38"/>
      <c r="H91" s="7"/>
    </row>
    <row r="92" spans="1:8" ht="23.25" customHeight="1" x14ac:dyDescent="0.2">
      <c r="A92" s="60"/>
      <c r="B92" s="60"/>
      <c r="C92" s="51" t="s">
        <v>6</v>
      </c>
      <c r="D92" s="54">
        <v>0</v>
      </c>
      <c r="E92" s="54">
        <v>100000</v>
      </c>
      <c r="F92" s="54">
        <f t="shared" si="24"/>
        <v>100000</v>
      </c>
      <c r="G92" s="7"/>
      <c r="H92" s="7"/>
    </row>
    <row r="93" spans="1:8" ht="43.15" customHeight="1" x14ac:dyDescent="0.2">
      <c r="A93" s="52">
        <v>1000000</v>
      </c>
      <c r="B93" s="47"/>
      <c r="C93" s="47" t="s">
        <v>17</v>
      </c>
      <c r="D93" s="48">
        <f>D94</f>
        <v>36189731</v>
      </c>
      <c r="E93" s="48">
        <f>E94</f>
        <v>22000</v>
      </c>
      <c r="F93" s="48">
        <f t="shared" ref="F93:F95" si="25">D93+E93</f>
        <v>36211731</v>
      </c>
      <c r="G93" s="7"/>
      <c r="H93" s="7"/>
    </row>
    <row r="94" spans="1:8" ht="38.450000000000003" customHeight="1" x14ac:dyDescent="0.2">
      <c r="A94" s="52">
        <v>1010000</v>
      </c>
      <c r="B94" s="47"/>
      <c r="C94" s="47" t="s">
        <v>17</v>
      </c>
      <c r="D94" s="48">
        <v>36189731</v>
      </c>
      <c r="E94" s="48">
        <f>E96</f>
        <v>22000</v>
      </c>
      <c r="F94" s="48">
        <f t="shared" si="25"/>
        <v>36211731</v>
      </c>
      <c r="G94" s="7"/>
      <c r="H94" s="7"/>
    </row>
    <row r="95" spans="1:8" ht="23.25" customHeight="1" x14ac:dyDescent="0.2">
      <c r="A95" s="57"/>
      <c r="B95" s="58"/>
      <c r="C95" s="58" t="s">
        <v>6</v>
      </c>
      <c r="D95" s="59">
        <v>23179987</v>
      </c>
      <c r="E95" s="59">
        <f>E97</f>
        <v>22000</v>
      </c>
      <c r="F95" s="59">
        <f t="shared" si="25"/>
        <v>23201987</v>
      </c>
      <c r="G95" s="7"/>
      <c r="H95" s="7"/>
    </row>
    <row r="96" spans="1:8" ht="43.15" customHeight="1" x14ac:dyDescent="0.2">
      <c r="A96" s="49" t="s">
        <v>75</v>
      </c>
      <c r="B96" s="49" t="s">
        <v>76</v>
      </c>
      <c r="C96" s="35" t="s">
        <v>77</v>
      </c>
      <c r="D96" s="50">
        <v>9540363</v>
      </c>
      <c r="E96" s="50">
        <f>E97</f>
        <v>22000</v>
      </c>
      <c r="F96" s="50">
        <f t="shared" ref="F96:F97" si="26">D96+E96</f>
        <v>9562363</v>
      </c>
      <c r="G96" s="7"/>
      <c r="H96" s="7"/>
    </row>
    <row r="97" spans="1:8" ht="23.25" customHeight="1" x14ac:dyDescent="0.2">
      <c r="A97" s="60"/>
      <c r="B97" s="60"/>
      <c r="C97" s="51" t="s">
        <v>6</v>
      </c>
      <c r="D97" s="54">
        <v>198142</v>
      </c>
      <c r="E97" s="54">
        <f>22000</f>
        <v>22000</v>
      </c>
      <c r="F97" s="54">
        <f t="shared" si="26"/>
        <v>220142</v>
      </c>
      <c r="G97" s="7"/>
      <c r="H97" s="7"/>
    </row>
    <row r="98" spans="1:8" ht="56.25" customHeight="1" x14ac:dyDescent="0.2">
      <c r="A98" s="52">
        <v>1200000</v>
      </c>
      <c r="B98" s="47"/>
      <c r="C98" s="47" t="s">
        <v>41</v>
      </c>
      <c r="D98" s="48">
        <f>D99</f>
        <v>458803966</v>
      </c>
      <c r="E98" s="48">
        <f>E99</f>
        <v>-3582655</v>
      </c>
      <c r="F98" s="48">
        <f t="shared" ref="F98:F99" si="27">D98+E98</f>
        <v>455221311</v>
      </c>
      <c r="G98" s="7"/>
      <c r="H98" s="7"/>
    </row>
    <row r="99" spans="1:8" ht="56.25" customHeight="1" x14ac:dyDescent="0.2">
      <c r="A99" s="52">
        <v>1210000</v>
      </c>
      <c r="B99" s="47"/>
      <c r="C99" s="47" t="s">
        <v>41</v>
      </c>
      <c r="D99" s="48">
        <v>458803966</v>
      </c>
      <c r="E99" s="48">
        <f>E101+E103+E105+E107</f>
        <v>-3582655</v>
      </c>
      <c r="F99" s="48">
        <f t="shared" si="27"/>
        <v>455221311</v>
      </c>
      <c r="G99" s="7"/>
      <c r="H99" s="7"/>
    </row>
    <row r="100" spans="1:8" ht="23.25" customHeight="1" x14ac:dyDescent="0.2">
      <c r="A100" s="57"/>
      <c r="B100" s="58"/>
      <c r="C100" s="58" t="s">
        <v>6</v>
      </c>
      <c r="D100" s="59">
        <v>417428447</v>
      </c>
      <c r="E100" s="59">
        <f>E102+E104+E106+E110</f>
        <v>-3582655</v>
      </c>
      <c r="F100" s="59">
        <f t="shared" ref="F100:F102" si="28">D100+E100</f>
        <v>413845792</v>
      </c>
      <c r="G100" s="7"/>
      <c r="H100" s="7"/>
    </row>
    <row r="101" spans="1:8" ht="38.450000000000003" customHeight="1" x14ac:dyDescent="0.2">
      <c r="A101" s="49" t="s">
        <v>113</v>
      </c>
      <c r="B101" s="49" t="s">
        <v>114</v>
      </c>
      <c r="C101" s="35" t="s">
        <v>30</v>
      </c>
      <c r="D101" s="50">
        <f>D102</f>
        <v>65971640</v>
      </c>
      <c r="E101" s="50">
        <f>E102</f>
        <v>-100000</v>
      </c>
      <c r="F101" s="50">
        <f t="shared" si="28"/>
        <v>65871640</v>
      </c>
      <c r="G101" s="7"/>
      <c r="H101" s="7"/>
    </row>
    <row r="102" spans="1:8" ht="23.25" customHeight="1" x14ac:dyDescent="0.2">
      <c r="A102" s="60"/>
      <c r="B102" s="60"/>
      <c r="C102" s="51" t="s">
        <v>6</v>
      </c>
      <c r="D102" s="54">
        <v>65971640</v>
      </c>
      <c r="E102" s="54">
        <v>-100000</v>
      </c>
      <c r="F102" s="54">
        <f t="shared" si="28"/>
        <v>65871640</v>
      </c>
      <c r="G102" s="7"/>
      <c r="H102" s="7"/>
    </row>
    <row r="103" spans="1:8" ht="36" customHeight="1" x14ac:dyDescent="0.2">
      <c r="A103" s="49" t="s">
        <v>51</v>
      </c>
      <c r="B103" s="49" t="s">
        <v>31</v>
      </c>
      <c r="C103" s="35" t="s">
        <v>32</v>
      </c>
      <c r="D103" s="50">
        <f>D104</f>
        <v>253680000</v>
      </c>
      <c r="E103" s="50">
        <f>E104</f>
        <v>408995</v>
      </c>
      <c r="F103" s="50">
        <f t="shared" ref="F103:F104" si="29">D103+E103</f>
        <v>254088995</v>
      </c>
      <c r="G103" s="7"/>
      <c r="H103" s="7"/>
    </row>
    <row r="104" spans="1:8" ht="23.25" customHeight="1" x14ac:dyDescent="0.2">
      <c r="A104" s="60"/>
      <c r="B104" s="60"/>
      <c r="C104" s="51" t="s">
        <v>6</v>
      </c>
      <c r="D104" s="54">
        <v>253680000</v>
      </c>
      <c r="E104" s="54">
        <v>408995</v>
      </c>
      <c r="F104" s="54">
        <f t="shared" si="29"/>
        <v>254088995</v>
      </c>
      <c r="G104" s="7"/>
      <c r="H104" s="7"/>
    </row>
    <row r="105" spans="1:8" ht="39" customHeight="1" x14ac:dyDescent="0.2">
      <c r="A105" s="49" t="s">
        <v>118</v>
      </c>
      <c r="B105" s="49" t="s">
        <v>119</v>
      </c>
      <c r="C105" s="35" t="s">
        <v>120</v>
      </c>
      <c r="D105" s="50">
        <v>21906000</v>
      </c>
      <c r="E105" s="50">
        <f>E106</f>
        <v>-4940500</v>
      </c>
      <c r="F105" s="50">
        <f t="shared" ref="F105:F115" si="30">D105+E105</f>
        <v>16965500</v>
      </c>
      <c r="G105" s="38"/>
      <c r="H105" s="7"/>
    </row>
    <row r="106" spans="1:8" ht="23.25" customHeight="1" x14ac:dyDescent="0.2">
      <c r="A106" s="60"/>
      <c r="B106" s="60"/>
      <c r="C106" s="51" t="s">
        <v>6</v>
      </c>
      <c r="D106" s="54">
        <v>21906000</v>
      </c>
      <c r="E106" s="54">
        <v>-4940500</v>
      </c>
      <c r="F106" s="54">
        <f t="shared" si="30"/>
        <v>16965500</v>
      </c>
      <c r="G106" s="7"/>
      <c r="H106" s="7"/>
    </row>
    <row r="107" spans="1:8" ht="41.45" customHeight="1" x14ac:dyDescent="0.2">
      <c r="A107" s="49" t="s">
        <v>87</v>
      </c>
      <c r="B107" s="49" t="s">
        <v>85</v>
      </c>
      <c r="C107" s="35" t="s">
        <v>86</v>
      </c>
      <c r="D107" s="50">
        <v>5844037</v>
      </c>
      <c r="E107" s="50">
        <f>E108</f>
        <v>1048850</v>
      </c>
      <c r="F107" s="50">
        <f t="shared" si="30"/>
        <v>6892887</v>
      </c>
      <c r="G107" s="7"/>
      <c r="H107" s="7"/>
    </row>
    <row r="108" spans="1:8" ht="90" customHeight="1" x14ac:dyDescent="0.2">
      <c r="A108" s="49"/>
      <c r="B108" s="49"/>
      <c r="C108" s="35" t="s">
        <v>122</v>
      </c>
      <c r="D108" s="50">
        <v>5844037</v>
      </c>
      <c r="E108" s="50">
        <f>E109</f>
        <v>1048850</v>
      </c>
      <c r="F108" s="50">
        <f t="shared" si="30"/>
        <v>6892887</v>
      </c>
      <c r="G108" s="7"/>
      <c r="H108" s="7"/>
    </row>
    <row r="109" spans="1:8" ht="55.9" customHeight="1" x14ac:dyDescent="0.2">
      <c r="A109" s="49"/>
      <c r="B109" s="49"/>
      <c r="C109" s="53" t="s">
        <v>123</v>
      </c>
      <c r="D109" s="54">
        <v>838700</v>
      </c>
      <c r="E109" s="54">
        <f>E110</f>
        <v>1048850</v>
      </c>
      <c r="F109" s="54">
        <f t="shared" si="30"/>
        <v>1887550</v>
      </c>
      <c r="G109" s="7"/>
      <c r="H109" s="7"/>
    </row>
    <row r="110" spans="1:8" ht="23.25" customHeight="1" x14ac:dyDescent="0.2">
      <c r="A110" s="60"/>
      <c r="B110" s="60"/>
      <c r="C110" s="51" t="s">
        <v>6</v>
      </c>
      <c r="D110" s="54">
        <v>838700</v>
      </c>
      <c r="E110" s="54">
        <v>1048850</v>
      </c>
      <c r="F110" s="54">
        <f t="shared" ref="F110" si="31">D110+E110</f>
        <v>1887550</v>
      </c>
      <c r="G110" s="7"/>
      <c r="H110" s="7"/>
    </row>
    <row r="111" spans="1:8" ht="47.45" customHeight="1" x14ac:dyDescent="0.2">
      <c r="A111" s="52">
        <v>1400000</v>
      </c>
      <c r="B111" s="47"/>
      <c r="C111" s="47" t="str">
        <f>C112</f>
        <v>Інспекція з благоустрою виконкому Криворізької міської ради</v>
      </c>
      <c r="D111" s="48">
        <f>D112</f>
        <v>2924689</v>
      </c>
      <c r="E111" s="48">
        <f>E112</f>
        <v>435005</v>
      </c>
      <c r="F111" s="48">
        <f t="shared" si="30"/>
        <v>3359694</v>
      </c>
      <c r="G111" s="7"/>
      <c r="H111" s="7"/>
    </row>
    <row r="112" spans="1:8" ht="43.15" customHeight="1" x14ac:dyDescent="0.2">
      <c r="A112" s="52">
        <v>1410000</v>
      </c>
      <c r="B112" s="47"/>
      <c r="C112" s="47" t="s">
        <v>92</v>
      </c>
      <c r="D112" s="48">
        <v>2924689</v>
      </c>
      <c r="E112" s="48">
        <f>E113</f>
        <v>435005</v>
      </c>
      <c r="F112" s="48">
        <f t="shared" si="30"/>
        <v>3359694</v>
      </c>
      <c r="G112" s="7"/>
      <c r="H112" s="7"/>
    </row>
    <row r="113" spans="1:8" ht="168.6" customHeight="1" x14ac:dyDescent="0.2">
      <c r="A113" s="49">
        <v>1417691</v>
      </c>
      <c r="B113" s="49">
        <v>7691</v>
      </c>
      <c r="C113" s="35" t="s">
        <v>37</v>
      </c>
      <c r="D113" s="50">
        <f>D114+D115</f>
        <v>2924689</v>
      </c>
      <c r="E113" s="50">
        <f>SUM(E114:E115)</f>
        <v>435005</v>
      </c>
      <c r="F113" s="50">
        <f t="shared" si="30"/>
        <v>3359694</v>
      </c>
      <c r="G113" s="7"/>
      <c r="H113" s="7"/>
    </row>
    <row r="114" spans="1:8" ht="23.25" customHeight="1" x14ac:dyDescent="0.2">
      <c r="A114" s="60"/>
      <c r="B114" s="60"/>
      <c r="C114" s="51" t="s">
        <v>16</v>
      </c>
      <c r="D114" s="54">
        <v>1193380</v>
      </c>
      <c r="E114" s="54">
        <v>246905</v>
      </c>
      <c r="F114" s="54">
        <f t="shared" si="30"/>
        <v>1440285</v>
      </c>
      <c r="G114" s="7"/>
      <c r="H114" s="7"/>
    </row>
    <row r="115" spans="1:8" ht="23.25" customHeight="1" x14ac:dyDescent="0.2">
      <c r="A115" s="60"/>
      <c r="B115" s="60"/>
      <c r="C115" s="51" t="s">
        <v>93</v>
      </c>
      <c r="D115" s="54">
        <v>1731309</v>
      </c>
      <c r="E115" s="54">
        <v>188100</v>
      </c>
      <c r="F115" s="54">
        <f t="shared" si="30"/>
        <v>1919409</v>
      </c>
      <c r="G115" s="7"/>
      <c r="H115" s="7"/>
    </row>
    <row r="116" spans="1:8" ht="57" customHeight="1" x14ac:dyDescent="0.2">
      <c r="A116" s="52">
        <v>1500000</v>
      </c>
      <c r="B116" s="47"/>
      <c r="C116" s="47" t="s">
        <v>11</v>
      </c>
      <c r="D116" s="48">
        <f>D117</f>
        <v>260347520</v>
      </c>
      <c r="E116" s="48">
        <f>E117</f>
        <v>6000000</v>
      </c>
      <c r="F116" s="48">
        <f t="shared" ref="F116:F124" si="32">D116+E116</f>
        <v>266347520</v>
      </c>
      <c r="G116" s="7"/>
      <c r="H116" s="7"/>
    </row>
    <row r="117" spans="1:8" ht="54.6" customHeight="1" x14ac:dyDescent="0.2">
      <c r="A117" s="52">
        <v>1510000</v>
      </c>
      <c r="B117" s="47"/>
      <c r="C117" s="47" t="s">
        <v>11</v>
      </c>
      <c r="D117" s="48">
        <v>260347520</v>
      </c>
      <c r="E117" s="48">
        <f>E119+E121</f>
        <v>6000000</v>
      </c>
      <c r="F117" s="48">
        <f t="shared" si="32"/>
        <v>266347520</v>
      </c>
      <c r="G117" s="7"/>
      <c r="H117" s="7"/>
    </row>
    <row r="118" spans="1:8" ht="24.75" customHeight="1" x14ac:dyDescent="0.2">
      <c r="A118" s="57"/>
      <c r="B118" s="58"/>
      <c r="C118" s="58" t="s">
        <v>6</v>
      </c>
      <c r="D118" s="59">
        <v>232444520</v>
      </c>
      <c r="E118" s="59">
        <f>E120+E122</f>
        <v>6000000</v>
      </c>
      <c r="F118" s="59">
        <f t="shared" si="32"/>
        <v>238444520</v>
      </c>
      <c r="G118" s="7"/>
      <c r="H118" s="7"/>
    </row>
    <row r="119" spans="1:8" ht="36" customHeight="1" x14ac:dyDescent="0.2">
      <c r="A119" s="49" t="s">
        <v>135</v>
      </c>
      <c r="B119" s="49" t="s">
        <v>34</v>
      </c>
      <c r="C119" s="35" t="s">
        <v>33</v>
      </c>
      <c r="D119" s="50">
        <f>D120</f>
        <v>1000000</v>
      </c>
      <c r="E119" s="50">
        <f>E120</f>
        <v>5000000</v>
      </c>
      <c r="F119" s="50">
        <f t="shared" ref="F119:F120" si="33">D119+E119</f>
        <v>6000000</v>
      </c>
      <c r="G119" s="31"/>
      <c r="H119" s="7"/>
    </row>
    <row r="120" spans="1:8" ht="26.45" customHeight="1" x14ac:dyDescent="0.2">
      <c r="A120" s="60"/>
      <c r="B120" s="60"/>
      <c r="C120" s="51" t="s">
        <v>6</v>
      </c>
      <c r="D120" s="54">
        <v>1000000</v>
      </c>
      <c r="E120" s="54">
        <v>5000000</v>
      </c>
      <c r="F120" s="54">
        <f t="shared" si="33"/>
        <v>6000000</v>
      </c>
      <c r="G120" s="7"/>
      <c r="H120" s="7"/>
    </row>
    <row r="121" spans="1:8" ht="39.6" customHeight="1" x14ac:dyDescent="0.2">
      <c r="A121" s="49" t="s">
        <v>78</v>
      </c>
      <c r="B121" s="49" t="s">
        <v>73</v>
      </c>
      <c r="C121" s="35" t="s">
        <v>74</v>
      </c>
      <c r="D121" s="50">
        <v>9747500</v>
      </c>
      <c r="E121" s="50">
        <f>E122</f>
        <v>1000000</v>
      </c>
      <c r="F121" s="50">
        <f t="shared" ref="F121:F122" si="34">D121+E121</f>
        <v>10747500</v>
      </c>
      <c r="G121" s="7"/>
      <c r="H121" s="7"/>
    </row>
    <row r="122" spans="1:8" ht="25.9" customHeight="1" x14ac:dyDescent="0.2">
      <c r="A122" s="60"/>
      <c r="B122" s="60"/>
      <c r="C122" s="51" t="s">
        <v>6</v>
      </c>
      <c r="D122" s="54">
        <v>9747500</v>
      </c>
      <c r="E122" s="54">
        <f>1000000</f>
        <v>1000000</v>
      </c>
      <c r="F122" s="54">
        <f t="shared" si="34"/>
        <v>10747500</v>
      </c>
      <c r="G122" s="7"/>
      <c r="H122" s="7"/>
    </row>
    <row r="123" spans="1:8" ht="71.45" customHeight="1" x14ac:dyDescent="0.2">
      <c r="A123" s="52">
        <v>1600000</v>
      </c>
      <c r="B123" s="52"/>
      <c r="C123" s="47" t="s">
        <v>42</v>
      </c>
      <c r="D123" s="48">
        <f>D124</f>
        <v>5801971</v>
      </c>
      <c r="E123" s="48">
        <f>E124</f>
        <v>826043</v>
      </c>
      <c r="F123" s="48">
        <f t="shared" si="32"/>
        <v>6628014</v>
      </c>
      <c r="G123" s="7"/>
      <c r="H123" s="7"/>
    </row>
    <row r="124" spans="1:8" ht="74.45" customHeight="1" x14ac:dyDescent="0.2">
      <c r="A124" s="52">
        <v>1610000</v>
      </c>
      <c r="B124" s="47"/>
      <c r="C124" s="47" t="s">
        <v>42</v>
      </c>
      <c r="D124" s="48">
        <v>5801971</v>
      </c>
      <c r="E124" s="48">
        <f>E125</f>
        <v>826043</v>
      </c>
      <c r="F124" s="48">
        <f t="shared" si="32"/>
        <v>6628014</v>
      </c>
      <c r="G124" s="7"/>
      <c r="H124" s="7"/>
    </row>
    <row r="125" spans="1:8" ht="165" customHeight="1" x14ac:dyDescent="0.2">
      <c r="A125" s="49" t="s">
        <v>94</v>
      </c>
      <c r="B125" s="49">
        <v>7691</v>
      </c>
      <c r="C125" s="35" t="s">
        <v>37</v>
      </c>
      <c r="D125" s="50">
        <v>201400</v>
      </c>
      <c r="E125" s="50">
        <f>SUM(E126:E127)</f>
        <v>826043</v>
      </c>
      <c r="F125" s="50">
        <f t="shared" ref="F125:F141" si="35">D125+E125</f>
        <v>1027443</v>
      </c>
      <c r="G125" s="38"/>
      <c r="H125" s="2"/>
    </row>
    <row r="126" spans="1:8" ht="23.45" customHeight="1" x14ac:dyDescent="0.2">
      <c r="A126" s="60"/>
      <c r="B126" s="60"/>
      <c r="C126" s="51" t="s">
        <v>16</v>
      </c>
      <c r="D126" s="54">
        <v>201400</v>
      </c>
      <c r="E126" s="54">
        <v>376043</v>
      </c>
      <c r="F126" s="54">
        <f t="shared" si="35"/>
        <v>577443</v>
      </c>
      <c r="G126" s="7"/>
      <c r="H126" s="2"/>
    </row>
    <row r="127" spans="1:8" ht="23.45" customHeight="1" x14ac:dyDescent="0.2">
      <c r="A127" s="60"/>
      <c r="B127" s="60"/>
      <c r="C127" s="51" t="s">
        <v>93</v>
      </c>
      <c r="D127" s="54">
        <v>0</v>
      </c>
      <c r="E127" s="54">
        <v>450000</v>
      </c>
      <c r="F127" s="54">
        <f t="shared" si="35"/>
        <v>450000</v>
      </c>
      <c r="G127" s="7"/>
      <c r="H127" s="2"/>
    </row>
    <row r="128" spans="1:8" ht="42.6" customHeight="1" x14ac:dyDescent="0.2">
      <c r="A128" s="52">
        <v>1900000</v>
      </c>
      <c r="B128" s="47"/>
      <c r="C128" s="47" t="str">
        <f>C129</f>
        <v xml:space="preserve">Відділ транспорту і зв'язку виконкому Криворізької міської ради </v>
      </c>
      <c r="D128" s="48">
        <f>D129</f>
        <v>225157408</v>
      </c>
      <c r="E128" s="48">
        <f>E129</f>
        <v>1804750</v>
      </c>
      <c r="F128" s="48">
        <f t="shared" si="35"/>
        <v>226962158</v>
      </c>
      <c r="G128" s="7"/>
      <c r="H128" s="2"/>
    </row>
    <row r="129" spans="1:12" ht="36" customHeight="1" x14ac:dyDescent="0.2">
      <c r="A129" s="52">
        <v>1910000</v>
      </c>
      <c r="B129" s="47"/>
      <c r="C129" s="47" t="s">
        <v>128</v>
      </c>
      <c r="D129" s="48">
        <v>225157408</v>
      </c>
      <c r="E129" s="48">
        <f>E131+E133</f>
        <v>1804750</v>
      </c>
      <c r="F129" s="48">
        <f t="shared" si="35"/>
        <v>226962158</v>
      </c>
      <c r="G129" s="7"/>
      <c r="H129" s="2"/>
    </row>
    <row r="130" spans="1:12" ht="23.45" customHeight="1" x14ac:dyDescent="0.2">
      <c r="A130" s="57"/>
      <c r="B130" s="58"/>
      <c r="C130" s="58" t="s">
        <v>6</v>
      </c>
      <c r="D130" s="59">
        <v>225157408</v>
      </c>
      <c r="E130" s="59">
        <f>E132+E134</f>
        <v>1804750</v>
      </c>
      <c r="F130" s="59">
        <f t="shared" si="35"/>
        <v>226962158</v>
      </c>
      <c r="G130" s="7"/>
      <c r="H130" s="2"/>
    </row>
    <row r="131" spans="1:12" ht="32.450000000000003" customHeight="1" x14ac:dyDescent="0.2">
      <c r="A131" s="49" t="s">
        <v>131</v>
      </c>
      <c r="B131" s="49" t="s">
        <v>132</v>
      </c>
      <c r="C131" s="35" t="s">
        <v>129</v>
      </c>
      <c r="D131" s="50">
        <f>D132</f>
        <v>5200000</v>
      </c>
      <c r="E131" s="50">
        <f>E132</f>
        <v>1400000</v>
      </c>
      <c r="F131" s="50">
        <f t="shared" si="35"/>
        <v>6600000</v>
      </c>
      <c r="G131" s="7"/>
      <c r="H131" s="2"/>
    </row>
    <row r="132" spans="1:12" ht="23.45" customHeight="1" x14ac:dyDescent="0.2">
      <c r="A132" s="60"/>
      <c r="B132" s="60"/>
      <c r="C132" s="51" t="s">
        <v>6</v>
      </c>
      <c r="D132" s="54">
        <v>5200000</v>
      </c>
      <c r="E132" s="54">
        <v>1400000</v>
      </c>
      <c r="F132" s="54">
        <f t="shared" si="35"/>
        <v>6600000</v>
      </c>
      <c r="G132" s="7"/>
      <c r="H132" s="2"/>
    </row>
    <row r="133" spans="1:12" ht="35.450000000000003" customHeight="1" x14ac:dyDescent="0.2">
      <c r="A133" s="49" t="s">
        <v>136</v>
      </c>
      <c r="B133" s="49" t="s">
        <v>119</v>
      </c>
      <c r="C133" s="35" t="s">
        <v>120</v>
      </c>
      <c r="D133" s="50">
        <f>D134</f>
        <v>152141708</v>
      </c>
      <c r="E133" s="50">
        <f>E134</f>
        <v>404750</v>
      </c>
      <c r="F133" s="50">
        <f t="shared" ref="F133:F134" si="36">D133+E133</f>
        <v>152546458</v>
      </c>
      <c r="G133" s="7"/>
      <c r="H133" s="2"/>
    </row>
    <row r="134" spans="1:12" ht="23.45" customHeight="1" x14ac:dyDescent="0.2">
      <c r="A134" s="60"/>
      <c r="B134" s="60"/>
      <c r="C134" s="51" t="s">
        <v>6</v>
      </c>
      <c r="D134" s="54">
        <v>152141708</v>
      </c>
      <c r="E134" s="54">
        <v>404750</v>
      </c>
      <c r="F134" s="54">
        <f t="shared" si="36"/>
        <v>152546458</v>
      </c>
      <c r="G134" s="7"/>
      <c r="H134" s="2"/>
    </row>
    <row r="135" spans="1:12" ht="45.6" customHeight="1" x14ac:dyDescent="0.3">
      <c r="A135" s="43"/>
      <c r="B135" s="43"/>
      <c r="C135" s="44" t="s">
        <v>19</v>
      </c>
      <c r="D135" s="45">
        <f>D10+D67</f>
        <v>7559916800</v>
      </c>
      <c r="E135" s="45">
        <f>E10+E67</f>
        <v>13126048</v>
      </c>
      <c r="F135" s="45">
        <f t="shared" ref="F135" si="37">D135+E135</f>
        <v>7573042848</v>
      </c>
      <c r="G135" s="7"/>
      <c r="H135" s="36"/>
      <c r="I135" s="32"/>
      <c r="J135" s="34"/>
      <c r="K135" s="41"/>
    </row>
    <row r="136" spans="1:12" ht="39.6" customHeight="1" x14ac:dyDescent="0.3">
      <c r="A136" s="43"/>
      <c r="B136" s="43"/>
      <c r="C136" s="44" t="s">
        <v>9</v>
      </c>
      <c r="D136" s="61">
        <f>D137+D138</f>
        <v>-921899124</v>
      </c>
      <c r="E136" s="61">
        <f>E137+E138</f>
        <v>4805950</v>
      </c>
      <c r="F136" s="61">
        <f t="shared" si="35"/>
        <v>-917093174</v>
      </c>
      <c r="G136" s="7"/>
      <c r="H136" s="36"/>
      <c r="I136" s="33"/>
      <c r="J136" s="34"/>
    </row>
    <row r="137" spans="1:12" ht="70.900000000000006" customHeight="1" x14ac:dyDescent="0.3">
      <c r="A137" s="62"/>
      <c r="B137" s="62"/>
      <c r="C137" s="39" t="s">
        <v>61</v>
      </c>
      <c r="D137" s="50">
        <v>206451386</v>
      </c>
      <c r="E137" s="50">
        <f>E38+E31+E59+E64</f>
        <v>4060250</v>
      </c>
      <c r="F137" s="50">
        <f t="shared" si="35"/>
        <v>210511636</v>
      </c>
      <c r="G137" s="7"/>
      <c r="H137" s="36"/>
      <c r="I137" s="33"/>
      <c r="J137" s="34"/>
    </row>
    <row r="138" spans="1:12" ht="72" customHeight="1" x14ac:dyDescent="0.2">
      <c r="A138" s="49"/>
      <c r="B138" s="49"/>
      <c r="C138" s="39" t="s">
        <v>4</v>
      </c>
      <c r="D138" s="50">
        <f>-D141</f>
        <v>-1128350510</v>
      </c>
      <c r="E138" s="50">
        <f>-E141</f>
        <v>745700</v>
      </c>
      <c r="F138" s="50">
        <f t="shared" si="35"/>
        <v>-1127604810</v>
      </c>
      <c r="G138" s="7"/>
      <c r="H138" s="36"/>
      <c r="I138" s="33"/>
      <c r="J138" s="7"/>
      <c r="K138" s="34"/>
    </row>
    <row r="139" spans="1:12" ht="48.6" customHeight="1" x14ac:dyDescent="0.3">
      <c r="A139" s="43"/>
      <c r="B139" s="43"/>
      <c r="C139" s="44" t="s">
        <v>10</v>
      </c>
      <c r="D139" s="61">
        <f>SUM(D140:D141)+8685600</f>
        <v>1150673786</v>
      </c>
      <c r="E139" s="61">
        <f>SUM(E140:E141)</f>
        <v>8320098</v>
      </c>
      <c r="F139" s="61">
        <f t="shared" si="35"/>
        <v>1158993884</v>
      </c>
      <c r="G139" s="7"/>
      <c r="H139" s="36"/>
      <c r="I139" s="33"/>
      <c r="J139" s="7"/>
      <c r="K139" s="34"/>
    </row>
    <row r="140" spans="1:12" ht="70.150000000000006" customHeight="1" x14ac:dyDescent="0.2">
      <c r="A140" s="63"/>
      <c r="B140" s="63"/>
      <c r="C140" s="39" t="s">
        <v>62</v>
      </c>
      <c r="D140" s="50">
        <v>13637676</v>
      </c>
      <c r="E140" s="50">
        <f>E111+E116+E123+E128</f>
        <v>9065798</v>
      </c>
      <c r="F140" s="50">
        <f t="shared" si="35"/>
        <v>22703474</v>
      </c>
      <c r="G140" s="7"/>
      <c r="H140" s="36"/>
      <c r="I140" s="33"/>
      <c r="J140" s="7"/>
      <c r="K140" s="33"/>
    </row>
    <row r="141" spans="1:12" ht="70.150000000000006" customHeight="1" x14ac:dyDescent="0.2">
      <c r="A141" s="49"/>
      <c r="B141" s="49"/>
      <c r="C141" s="39" t="s">
        <v>5</v>
      </c>
      <c r="D141" s="50">
        <v>1128350510</v>
      </c>
      <c r="E141" s="50">
        <f>E69+E86+E93+E98</f>
        <v>-745700</v>
      </c>
      <c r="F141" s="50">
        <f t="shared" si="35"/>
        <v>1127604810</v>
      </c>
      <c r="G141" s="7"/>
      <c r="H141" s="65"/>
      <c r="I141" s="34"/>
      <c r="J141" s="66"/>
      <c r="K141" s="34"/>
    </row>
    <row r="142" spans="1:12" ht="60" customHeight="1" x14ac:dyDescent="0.2">
      <c r="A142" s="19"/>
      <c r="B142" s="19"/>
      <c r="C142" s="20"/>
      <c r="D142" s="7"/>
      <c r="E142" s="7"/>
      <c r="F142" s="7"/>
      <c r="G142" s="7"/>
      <c r="H142" s="65"/>
      <c r="J142" s="7"/>
      <c r="K142" s="34"/>
    </row>
    <row r="143" spans="1:12" ht="52.9" customHeight="1" x14ac:dyDescent="0.35">
      <c r="A143" s="68" t="s">
        <v>81</v>
      </c>
      <c r="B143" s="68"/>
      <c r="C143" s="68"/>
      <c r="D143" s="10"/>
      <c r="E143" s="30" t="s">
        <v>82</v>
      </c>
      <c r="F143" s="11"/>
      <c r="G143" s="11"/>
      <c r="H143" s="36"/>
      <c r="I143" s="33"/>
      <c r="J143" s="22"/>
      <c r="K143" s="22"/>
      <c r="L143" s="22"/>
    </row>
    <row r="144" spans="1:12" ht="23.25" customHeight="1" x14ac:dyDescent="0.35">
      <c r="A144" s="14"/>
      <c r="B144" s="14"/>
      <c r="C144" s="12"/>
      <c r="D144" s="10"/>
      <c r="E144" s="13"/>
      <c r="F144" s="11"/>
      <c r="G144" s="11"/>
      <c r="H144" s="36"/>
      <c r="J144" s="22"/>
      <c r="K144" s="22"/>
      <c r="L144" s="22"/>
    </row>
    <row r="145" spans="1:12" ht="20.25" x14ac:dyDescent="0.3">
      <c r="A145" s="10"/>
      <c r="B145" s="10"/>
      <c r="E145" s="10"/>
      <c r="F145" s="5"/>
      <c r="G145" s="5"/>
      <c r="H145" s="2"/>
      <c r="J145" s="22"/>
      <c r="K145" s="22"/>
      <c r="L145" s="22"/>
    </row>
    <row r="146" spans="1:12" ht="18.75" x14ac:dyDescent="0.3">
      <c r="A146" s="8"/>
      <c r="B146" s="8"/>
      <c r="C146" s="9"/>
      <c r="D146" s="5"/>
      <c r="E146" s="5"/>
      <c r="F146" s="5"/>
      <c r="G146" s="5"/>
      <c r="H146" s="2"/>
    </row>
    <row r="147" spans="1:12" ht="18.75" x14ac:dyDescent="0.3">
      <c r="A147" s="8"/>
      <c r="B147" s="8"/>
      <c r="C147" s="9"/>
      <c r="D147" s="5"/>
      <c r="E147" s="21"/>
      <c r="F147" s="5"/>
      <c r="G147" s="5"/>
      <c r="H147" s="2"/>
    </row>
    <row r="148" spans="1:12" ht="18.75" x14ac:dyDescent="0.3">
      <c r="A148" s="8"/>
      <c r="B148" s="8"/>
      <c r="C148" s="9"/>
      <c r="D148" s="5"/>
      <c r="E148" s="5"/>
      <c r="F148" s="5"/>
      <c r="G148" s="5"/>
      <c r="H148" s="2"/>
      <c r="I148" s="24"/>
      <c r="J148" s="24"/>
      <c r="K148" s="24"/>
    </row>
    <row r="149" spans="1:12" ht="18.75" x14ac:dyDescent="0.3">
      <c r="A149" s="8"/>
      <c r="B149" s="8"/>
      <c r="C149" s="9"/>
      <c r="D149" s="5"/>
      <c r="E149" s="5"/>
      <c r="F149" s="5"/>
      <c r="G149" s="5"/>
      <c r="H149" s="2"/>
    </row>
    <row r="150" spans="1:12" ht="18.75" x14ac:dyDescent="0.3">
      <c r="A150" s="8"/>
      <c r="B150" s="8"/>
      <c r="C150" s="9"/>
      <c r="D150" s="5"/>
      <c r="E150" s="5"/>
      <c r="F150" s="5"/>
      <c r="G150" s="5"/>
      <c r="H150" s="2"/>
    </row>
    <row r="151" spans="1:12" ht="18.75" x14ac:dyDescent="0.3">
      <c r="A151" s="8"/>
      <c r="B151" s="8"/>
      <c r="C151" s="9"/>
      <c r="D151" s="5"/>
      <c r="E151" s="5"/>
      <c r="F151" s="5"/>
      <c r="G151" s="5"/>
      <c r="H151" s="2"/>
    </row>
    <row r="152" spans="1:12" ht="18.75" x14ac:dyDescent="0.3">
      <c r="A152" s="8"/>
      <c r="B152" s="8"/>
      <c r="C152" s="9"/>
      <c r="D152" s="5"/>
      <c r="E152" s="5"/>
      <c r="F152" s="5"/>
      <c r="G152" s="5"/>
      <c r="H152" s="2"/>
    </row>
    <row r="153" spans="1:12" ht="18.75" x14ac:dyDescent="0.3">
      <c r="A153" s="8"/>
      <c r="B153" s="8"/>
      <c r="C153" s="9"/>
      <c r="D153" s="5"/>
      <c r="E153" s="5"/>
      <c r="F153" s="5"/>
      <c r="G153" s="5"/>
      <c r="H153" s="2"/>
    </row>
    <row r="154" spans="1:12" ht="18.75" x14ac:dyDescent="0.3">
      <c r="A154" s="8"/>
      <c r="B154" s="8"/>
      <c r="C154" s="9"/>
      <c r="D154" s="5"/>
      <c r="E154" s="5"/>
      <c r="F154" s="5"/>
      <c r="G154" s="5"/>
      <c r="H154" s="2"/>
    </row>
    <row r="155" spans="1:12" ht="18.75" x14ac:dyDescent="0.3">
      <c r="A155" s="8"/>
      <c r="B155" s="8"/>
      <c r="C155" s="9"/>
      <c r="D155" s="5"/>
      <c r="E155" s="5"/>
      <c r="F155" s="5"/>
      <c r="G155" s="5"/>
      <c r="H155" s="2"/>
    </row>
    <row r="156" spans="1:12" ht="18.75" x14ac:dyDescent="0.3">
      <c r="A156" s="8"/>
      <c r="B156" s="8"/>
      <c r="C156" s="9"/>
      <c r="D156" s="5"/>
      <c r="E156" s="5"/>
      <c r="F156" s="5"/>
      <c r="G156" s="5"/>
      <c r="H156" s="2"/>
    </row>
    <row r="157" spans="1:12" x14ac:dyDescent="0.2">
      <c r="A157" s="3"/>
      <c r="B157" s="3"/>
      <c r="C157" s="2"/>
      <c r="H157" s="2"/>
    </row>
    <row r="158" spans="1:12" x14ac:dyDescent="0.2">
      <c r="A158" s="3"/>
      <c r="B158" s="3"/>
      <c r="C158" s="2"/>
      <c r="H158" s="2"/>
    </row>
    <row r="159" spans="1:12" x14ac:dyDescent="0.2">
      <c r="A159" s="3"/>
      <c r="B159" s="3"/>
      <c r="C159" s="2"/>
      <c r="H159" s="2"/>
    </row>
    <row r="160" spans="1:12" x14ac:dyDescent="0.2">
      <c r="A160" s="3"/>
      <c r="B160" s="3"/>
      <c r="C160" s="2"/>
      <c r="H160" s="2"/>
    </row>
    <row r="161" spans="1:8" x14ac:dyDescent="0.2">
      <c r="A161" s="3"/>
      <c r="B161" s="3"/>
      <c r="C161" s="2"/>
      <c r="H161" s="2"/>
    </row>
    <row r="162" spans="1:8" x14ac:dyDescent="0.2">
      <c r="A162" s="3"/>
      <c r="B162" s="3"/>
      <c r="C162" s="2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  <c r="H167" s="2"/>
    </row>
    <row r="168" spans="1:8" x14ac:dyDescent="0.2">
      <c r="A168" s="3"/>
      <c r="B168" s="3"/>
      <c r="C168" s="2"/>
      <c r="H168" s="2"/>
    </row>
    <row r="169" spans="1:8" x14ac:dyDescent="0.2">
      <c r="A169" s="3"/>
      <c r="B169" s="3"/>
      <c r="C169" s="2"/>
      <c r="H169" s="2"/>
    </row>
    <row r="170" spans="1:8" x14ac:dyDescent="0.2">
      <c r="A170" s="3"/>
      <c r="B170" s="3"/>
      <c r="C170" s="2"/>
      <c r="H170" s="2"/>
    </row>
    <row r="171" spans="1:8" x14ac:dyDescent="0.2">
      <c r="A171" s="3"/>
      <c r="B171" s="3"/>
      <c r="C171" s="2"/>
      <c r="H171" s="2"/>
    </row>
    <row r="172" spans="1:8" x14ac:dyDescent="0.2">
      <c r="A172" s="3"/>
      <c r="B172" s="3"/>
      <c r="C172" s="2"/>
      <c r="H172" s="2"/>
    </row>
    <row r="173" spans="1:8" x14ac:dyDescent="0.2">
      <c r="A173" s="3"/>
      <c r="B173" s="3"/>
      <c r="C173" s="2"/>
      <c r="H173" s="2"/>
    </row>
    <row r="174" spans="1:8" x14ac:dyDescent="0.2">
      <c r="A174" s="3"/>
      <c r="B174" s="3"/>
      <c r="C174" s="2"/>
      <c r="H174" s="2"/>
    </row>
    <row r="175" spans="1:8" x14ac:dyDescent="0.2">
      <c r="A175" s="3"/>
      <c r="B175" s="3"/>
      <c r="C175" s="2"/>
      <c r="H175" s="2"/>
    </row>
    <row r="176" spans="1:8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  <c r="H185" s="2"/>
    </row>
    <row r="186" spans="1:8" x14ac:dyDescent="0.2">
      <c r="A186" s="3"/>
      <c r="B186" s="3"/>
      <c r="C186" s="2"/>
      <c r="H186" s="2"/>
    </row>
    <row r="187" spans="1:8" x14ac:dyDescent="0.2">
      <c r="A187" s="3"/>
      <c r="B187" s="3"/>
      <c r="C187" s="2"/>
    </row>
    <row r="188" spans="1:8" x14ac:dyDescent="0.2">
      <c r="A188" s="3"/>
      <c r="B188" s="3"/>
      <c r="C188" s="2"/>
    </row>
    <row r="189" spans="1:8" x14ac:dyDescent="0.2">
      <c r="A189" s="3"/>
      <c r="B189" s="3"/>
      <c r="C189" s="2"/>
    </row>
    <row r="190" spans="1:8" x14ac:dyDescent="0.2">
      <c r="A190" s="3"/>
      <c r="B190" s="3"/>
      <c r="C190" s="2"/>
    </row>
    <row r="191" spans="1:8" x14ac:dyDescent="0.2">
      <c r="A191" s="3"/>
      <c r="B191" s="3"/>
      <c r="C191" s="2"/>
    </row>
    <row r="192" spans="1:8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  <c r="C201" s="2"/>
    </row>
    <row r="202" spans="1:3" x14ac:dyDescent="0.2">
      <c r="A202" s="3"/>
      <c r="B202" s="3"/>
      <c r="C202" s="2"/>
    </row>
    <row r="203" spans="1:3" x14ac:dyDescent="0.2">
      <c r="A203" s="3"/>
      <c r="B203" s="3"/>
      <c r="C203" s="2"/>
    </row>
    <row r="204" spans="1:3" x14ac:dyDescent="0.2">
      <c r="A204" s="3"/>
      <c r="B204" s="3"/>
      <c r="C204" s="2"/>
    </row>
    <row r="205" spans="1:3" x14ac:dyDescent="0.2">
      <c r="A205" s="3"/>
      <c r="B205" s="3"/>
      <c r="C205" s="2"/>
    </row>
    <row r="206" spans="1:3" x14ac:dyDescent="0.2">
      <c r="A206" s="3"/>
      <c r="B206" s="3"/>
      <c r="C206" s="2"/>
    </row>
    <row r="207" spans="1:3" x14ac:dyDescent="0.2">
      <c r="A207" s="3"/>
      <c r="B207" s="3"/>
      <c r="C207" s="2"/>
    </row>
    <row r="208" spans="1:3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  <c r="C219" s="2"/>
    </row>
    <row r="220" spans="1:3" x14ac:dyDescent="0.2">
      <c r="A220" s="3"/>
      <c r="B220" s="3"/>
      <c r="C220" s="2"/>
    </row>
    <row r="221" spans="1:3" x14ac:dyDescent="0.2">
      <c r="A221" s="3"/>
      <c r="B221" s="3"/>
    </row>
    <row r="222" spans="1:3" x14ac:dyDescent="0.2">
      <c r="A222" s="3"/>
      <c r="B222" s="3"/>
    </row>
    <row r="223" spans="1:3" x14ac:dyDescent="0.2">
      <c r="A223" s="3"/>
      <c r="B223" s="3"/>
    </row>
    <row r="224" spans="1:3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  <row r="233" spans="1:2" x14ac:dyDescent="0.2">
      <c r="A233" s="3"/>
      <c r="B233" s="3"/>
    </row>
    <row r="234" spans="1:2" x14ac:dyDescent="0.2">
      <c r="A234" s="3"/>
      <c r="B234" s="3"/>
    </row>
    <row r="235" spans="1:2" x14ac:dyDescent="0.2">
      <c r="A235" s="3"/>
      <c r="B235" s="3"/>
    </row>
    <row r="236" spans="1:2" x14ac:dyDescent="0.2">
      <c r="A236" s="3"/>
      <c r="B236" s="3"/>
    </row>
    <row r="237" spans="1:2" x14ac:dyDescent="0.2">
      <c r="A237" s="3"/>
      <c r="B237" s="3"/>
    </row>
    <row r="238" spans="1:2" x14ac:dyDescent="0.2">
      <c r="A238" s="3"/>
      <c r="B238" s="3"/>
    </row>
    <row r="239" spans="1:2" x14ac:dyDescent="0.2">
      <c r="A239" s="3"/>
      <c r="B239" s="3"/>
    </row>
    <row r="240" spans="1:2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</sheetData>
  <mergeCells count="8">
    <mergeCell ref="A143:C143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2020-02-25T07:15:08Z</cp:lastPrinted>
  <dcterms:created xsi:type="dcterms:W3CDTF">2005-04-08T06:14:05Z</dcterms:created>
  <dcterms:modified xsi:type="dcterms:W3CDTF">2020-02-25T07:15:17Z</dcterms:modified>
</cp:coreProperties>
</file>