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705" windowWidth="14805" windowHeight="74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Лист1!$17:$17</definedName>
    <definedName name="_xlnm.Print_Area" localSheetId="0">Лист1!$A$1:$H$109</definedName>
  </definedNames>
  <calcPr calcId="162913" iterate="1"/>
</workbook>
</file>

<file path=xl/calcChain.xml><?xml version="1.0" encoding="utf-8"?>
<calcChain xmlns="http://schemas.openxmlformats.org/spreadsheetml/2006/main">
  <c r="H93" i="1" l="1"/>
  <c r="H49" i="1"/>
  <c r="H48" i="1" l="1"/>
  <c r="H47" i="1" s="1"/>
  <c r="H82" i="1"/>
  <c r="H18" i="1"/>
  <c r="G99" i="1" l="1"/>
  <c r="G49" i="1" l="1"/>
  <c r="G48" i="1"/>
  <c r="G47" i="1" s="1"/>
  <c r="G35" i="1"/>
  <c r="G101" i="1" l="1"/>
  <c r="H101" i="1"/>
  <c r="G56" i="1" l="1"/>
  <c r="G19" i="1"/>
  <c r="G55" i="1" l="1"/>
  <c r="G85" i="1" l="1"/>
  <c r="H34" i="1" l="1"/>
  <c r="G34" i="1"/>
  <c r="G41" i="1" l="1"/>
  <c r="H41" i="1"/>
  <c r="G82" i="1"/>
  <c r="G18" i="1" l="1"/>
  <c r="G60" i="1" l="1"/>
  <c r="G54" i="1"/>
  <c r="G87" i="1" l="1"/>
  <c r="H70" i="1"/>
  <c r="G70" i="1"/>
  <c r="H76" i="1" l="1"/>
  <c r="G76" i="1"/>
  <c r="G53" i="1" l="1"/>
  <c r="G30" i="1"/>
  <c r="G83" i="1"/>
  <c r="G40" i="1" l="1"/>
  <c r="G52" i="1"/>
  <c r="H95" i="1"/>
  <c r="G95" i="1"/>
  <c r="H83" i="1"/>
  <c r="H66" i="1" l="1"/>
  <c r="G66" i="1"/>
  <c r="H53" i="1"/>
  <c r="G69" i="1" l="1"/>
  <c r="H69" i="1" l="1"/>
  <c r="G84" i="1" l="1"/>
  <c r="G86" i="1" s="1"/>
  <c r="H84" i="1"/>
  <c r="H86" i="1" s="1"/>
  <c r="H52" i="1" l="1"/>
  <c r="G93" i="1" l="1"/>
  <c r="G75" i="1"/>
  <c r="H75" i="1"/>
  <c r="G94" i="1" l="1"/>
  <c r="G96" i="1"/>
  <c r="H30" i="1"/>
  <c r="H40" i="1" l="1"/>
  <c r="H94" i="1" s="1"/>
  <c r="H96" i="1" l="1"/>
</calcChain>
</file>

<file path=xl/sharedStrings.xml><?xml version="1.0" encoding="utf-8"?>
<sst xmlns="http://schemas.openxmlformats.org/spreadsheetml/2006/main" count="173" uniqueCount="125">
  <si>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</si>
  <si>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</si>
  <si>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</si>
  <si>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</si>
  <si>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</si>
  <si>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</si>
  <si>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</si>
  <si>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</si>
  <si>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>Інша економічна діяльність</t>
  </si>
  <si>
    <t>Усього</t>
  </si>
  <si>
    <t>1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</si>
  <si>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</si>
  <si>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</si>
  <si>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</si>
  <si>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</si>
  <si>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</si>
  <si>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</si>
  <si>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</si>
  <si>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</si>
  <si>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</si>
  <si>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</si>
  <si>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</si>
  <si>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</si>
  <si>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</si>
  <si>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Проспект Карла Маркса, м. Кривий Ріг – реконструкція</t>
  </si>
  <si>
    <t>Нове будівництво, реконструкція та капітальний ремонт закладів культури</t>
  </si>
  <si>
    <t>Об'єкти будівництва  споруд, установ та закладів фізичної культури і спорту</t>
  </si>
  <si>
    <t>Нове будівництво, реконструкція та капітальний ремонт адміністративних будівель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</si>
  <si>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</si>
  <si>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</si>
  <si>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7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</si>
  <si>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</si>
  <si>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</si>
  <si>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</si>
  <si>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«Центр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</si>
  <si>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</si>
  <si>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</si>
  <si>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</si>
  <si>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</si>
  <si>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</si>
  <si>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Об'єкти будівництва адміністративних будівель</t>
  </si>
  <si>
    <t>Інші заходи, пов'язані із супроводом реалізації інвестиційних проектів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</si>
  <si>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</si>
  <si>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Реконструкція приміщень під амбулаторію "Центру первинної медико-санітарної допомоги №2" по вул.Ватутіна, 61 в м.Кривий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</si>
  <si>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</si>
  <si>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</si>
  <si>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вул.Шкільна,27ж      </t>
  </si>
  <si>
    <t>3.2. Капітальний ремонт лікувальних закладів</t>
  </si>
  <si>
    <t>3.1. Нове будівництво та реконструкція лікувальних закладів</t>
  </si>
  <si>
    <t>Загальний обсяг фінансування заходу, з них</t>
  </si>
  <si>
    <t>Разом за Програмою, з них</t>
  </si>
  <si>
    <t>позика, що залучається від НЕФКО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</si>
  <si>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</si>
  <si>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</si>
  <si>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2.2. Капітальний ремонт дошкільних, позашкільних і загальноосвітніх навчальних закладів, інші витрати</t>
  </si>
  <si>
    <t xml:space="preserve">Реконструкція приміщень під амбулаторію  "Центру первинної медико-санітарної допомоги №5"  по вул.Рокоссовського, 9, приміщення 26  в м.Кривий Ріг Дніпропетровської області                                                             </t>
  </si>
  <si>
    <t>міський бюджет,</t>
  </si>
  <si>
    <t>Державний бюджет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</si>
  <si>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вул. Макаренка, 2Б, м.Кривий Ріг, Дніпропетровська область</t>
  </si>
  <si>
    <t>державний бюджет</t>
  </si>
  <si>
    <t>5.1. Нове будівництво та реконструкція спортивних споруд та будівель</t>
  </si>
  <si>
    <t>5.2. Капітальний ремонт спортивних споруд та будівель</t>
  </si>
  <si>
    <t xml:space="preserve">міський бюджет, </t>
  </si>
  <si>
    <t xml:space="preserve">у тому числі: </t>
  </si>
  <si>
    <t>Будівництво мереж зовнішнього освітлення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</si>
  <si>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в м. Кривий Ріг</t>
  </si>
  <si>
    <t xml:space="preserve">Нове будівництво модульної котельні на території комплексу будівель та споруд за адресою: вул. Юрія Камінського, 5, м. Кривий Ріг, Дніпропетровська обл. </t>
  </si>
  <si>
    <t>Нове будівництво кладовища "Всебратське-3" в     м. Кривому Розі Дніпропетровської області</t>
  </si>
  <si>
    <t>Нове будівництво кінно-спортивного комплексу на вул.Льотчиків в м. Кривому Розі  Дніпропетровсь-
кої обл.</t>
  </si>
  <si>
    <t>Реконструкція котельні "Гігант", розташованої на території промислового майданчика шахти "Гігант" на вулиці Дарвіна, 2д у Саксаганському районі міста Кривого Рогу Дніпропетровської області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</si>
  <si>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</si>
  <si>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Реконструкція котельні "Механобрчормет", розташованої на вулиці Телевізійній, 3Н у Довгинцівському районі міста Кривого Рогу Дніпропетровської області</t>
  </si>
  <si>
    <t>Реконструкція нежитлового приміщення №69, вбудованого в перший поверх житлового будинку №24 на вул.Івана Сірка в м.Кривому Розі Дніпропетровської області під амбулаторію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</si>
  <si>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</si>
  <si>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</si>
  <si>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</si>
  <si>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</si>
  <si>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</si>
  <si>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</si>
  <si>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</si>
  <si>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</si>
  <si>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</si>
  <si>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</si>
  <si>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</si>
  <si>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</si>
  <si>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</si>
  <si>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</si>
  <si>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</si>
  <si>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</si>
  <si>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</si>
  <si>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</si>
  <si>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</si>
  <si>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</si>
  <si>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</si>
  <si>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</si>
  <si>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</si>
  <si>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</si>
  <si>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№ п/п</t>
  </si>
  <si>
    <t>"Нове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50006"</t>
  </si>
  <si>
    <t>План на 2019 рік (з урахуванням змін)</t>
  </si>
  <si>
    <t>Касове виконання</t>
  </si>
  <si>
    <t>Загальний обсяг фінансування заходу, з них:</t>
  </si>
  <si>
    <t>позика, що залучається від НЕФКО,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</si>
  <si>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                       м. Кривий Ріг Дніпропетровської області, 50067                                                                                                                                                             </t>
  </si>
  <si>
    <t>за рахунок кредиту для фінансування субпроєкту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</si>
  <si>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грн</t>
  </si>
  <si>
    <t>Реконструкція підземного пішохідного переходу на вул. Лермонтова в                                    м. Кривому Розі Дніпропетровської області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</si>
  <si>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вул.Саласю-                                 ка, 66а, м.Кривий Ріг, Дніпропетровська область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</si>
  <si>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мкр-н Сонячний, 25а, 
 м. Кривий Ріг Дніпропетровської області</t>
  </si>
  <si>
    <t>Реконструкція будівлі педіатричного відділення стаціонару в комплексі будівель та споруд, розташованому за адресою: вул. Вернадського, 141В, м.Кривий Ріг Дніпропетровської обл., під амбулаторію Комунального некомерційного підприємства "Центр первинної медико-санітарної допомоги №5" Криворізької міської ради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</si>
  <si>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
м. Кривому Розі Дніпропетровської області </t>
  </si>
  <si>
    <t>Реконструкція нежитлового приміщення, вбудованого в нежитлову будівлю літ. "А-1", під амбулаторію №6 Комунального некомерційного підприємства "Центр первинної медико-санітарної допомоги №3" Криворізької міської ради за адресою: вул. Січеславська, 41Б, м. Кривий Ріг, Дніпро-                        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</si>
  <si>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"Криворізький міський театр ляльок"</t>
  </si>
  <si>
    <t>Мала сцена Комунального підприємства "Криворізький академічний міський театр драми та музичної комедії імені Тараса Шевченка", м. Кривий Ріг - реконструкція</t>
  </si>
  <si>
    <t>Субвенція з місцевого бюджету  обласному  бюджету на виконання інвестиційних проєктів за об'єктом "Реконструкція будівлі Комунального підприємства "Криворізький міський театр драми та музичної комедії імені Тараса Шевченка", м.Кривий Ріг</t>
  </si>
  <si>
    <t>Нове будівництво комплексу будівель та споруд Комунального закладу культури "Міський історико-краєзнавчий музей" Криворізької міської ради на вул. Олександра Поля в м. Кривому Розі Дніпропетровської обл.</t>
  </si>
  <si>
    <t>Реконструкція стадіону на території Комунального позашкільного навчального закладу "Дитячо-юнацька спортивна школа №10" за адресою: вул. Бикова, 4, м. Кривий Ріг, Дніпропетровська область</t>
  </si>
  <si>
    <t>співфінансування інвестиційного проєкту НЕФКО</t>
  </si>
  <si>
    <t>грант від НЕФКО для реалізації інвестиційних проєктів</t>
  </si>
  <si>
    <t xml:space="preserve">  </t>
  </si>
  <si>
    <t>Реконструкція спортивної споруди зі штучним льодом  Льодова арена Комунального позашкільного навчального закладу "Дитячо-юнацька спортивна школа №1" Криворізької міської радиі</t>
  </si>
  <si>
    <t>__________________________________________________</t>
  </si>
  <si>
    <t>у тому числі співфінансування інвестиційного проєкту НЕФКО,</t>
  </si>
  <si>
    <t xml:space="preserve">Загальний обсяг фінансування з міського бюджету 
у 2019 році на будівництво об'єктів на замовлення управління </t>
  </si>
  <si>
    <r>
      <t xml:space="preserve">               </t>
    </r>
    <r>
      <rPr>
        <i/>
        <sz val="14"/>
        <color theme="1"/>
        <rFont val="Times New Roman"/>
        <family val="1"/>
        <charset val="204"/>
      </rPr>
      <t xml:space="preserve">Додаток
            до звіту з виконання у  2019   
            році Програми капітального   
            будівництва об'єктів інфра- 
            структури м.Кривого Рогу 
            на 2019 – 2021 роки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</si>
</sst>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49" fontId="12" fillId="0" borderId="1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left" vertical="top" wrapText="1"/>
    </xf>
    <xf numFmtId="0" fontId="0" fillId="2" borderId="4" xfId="0" applyFill="1" applyBorder="1"/>
    <xf numFmtId="0" fontId="1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49" fontId="12" fillId="0" borderId="12" xfId="0" applyNumberFormat="1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4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49" fontId="12" fillId="0" borderId="3" xfId="0" applyNumberFormat="1" applyFont="1" applyFill="1" applyBorder="1" applyAlignment="1">
      <alignment vertical="top" wrapText="1"/>
    </xf>
    <xf numFmtId="49" fontId="12" fillId="0" borderId="4" xfId="0" applyNumberFormat="1" applyFont="1" applyFill="1" applyBorder="1" applyAlignment="1">
      <alignment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7" fillId="2" borderId="8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4" fillId="2" borderId="11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0" fontId="14" fillId="2" borderId="9" xfId="0" applyFont="1" applyFill="1" applyBorder="1" applyAlignment="1">
      <alignment horizontal="left" vertical="top" wrapText="1"/>
    </xf>
    <xf numFmtId="164" fontId="5" fillId="2" borderId="1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164" fontId="6" fillId="2" borderId="14" xfId="0" applyNumberFormat="1" applyFont="1" applyFill="1" applyBorder="1" applyAlignment="1">
      <alignment horizontal="center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15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/>
    <xf numFmtId="0" fontId="9" fillId="0" borderId="4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wrapText="1"/>
    </xf>
    <xf numFmtId="0" fontId="17" fillId="2" borderId="6" xfId="0" applyFont="1" applyFill="1" applyBorder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2" borderId="4" xfId="0" applyFill="1" applyBorder="1" applyAlignment="1">
      <alignment horizontal="left"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view="pageBreakPreview" topLeftCell="A10" zoomScaleNormal="100" zoomScaleSheetLayoutView="100" workbookViewId="0">
      <selection activeCell="M20" sqref="M20"/>
    </sheetView>
  </sheetViews>
  <sheetFormatPr defaultRowHeight="15" x14ac:dyDescent="0.25"/>
  <cols>
    <col min="1" max="1" width="3.5703125" customWidth="1"/>
    <col min="2" max="2" width="13.7109375" customWidth="1"/>
    <col min="3" max="3" width="54" customWidth="1"/>
    <col min="4" max="4" width="12.42578125" customWidth="1"/>
    <col min="5" max="5" width="15.7109375" customWidth="1"/>
    <col min="6" max="6" width="21" customWidth="1"/>
    <col min="7" max="7" width="20.7109375" customWidth="1"/>
    <col min="8" max="8" width="22.5703125" customWidth="1"/>
    <col min="10" max="10" width="11.28515625" bestFit="1" customWidth="1"/>
    <col min="11" max="11" width="13.28515625" bestFit="1" customWidth="1"/>
    <col min="12" max="12" width="14.140625" customWidth="1"/>
    <col min="13" max="13" width="12.42578125" customWidth="1"/>
    <col min="14" max="14" width="12.7109375" customWidth="1"/>
  </cols>
  <sheetData>
    <row r="1" spans="1:10" ht="27" customHeight="1" x14ac:dyDescent="0.25">
      <c r="A1" s="7"/>
      <c r="B1" s="7"/>
      <c r="C1" s="7"/>
      <c r="D1" s="7"/>
      <c r="E1" s="7"/>
      <c r="F1" s="7"/>
      <c r="G1" s="125" t="s">
        <v>124</v>
      </c>
      <c r="H1" s="125"/>
      <c r="I1" s="97"/>
      <c r="J1" s="97"/>
    </row>
    <row r="2" spans="1:10" ht="15" customHeight="1" x14ac:dyDescent="0.25">
      <c r="A2" s="7"/>
      <c r="B2" s="7"/>
      <c r="C2" s="7"/>
      <c r="D2" s="7"/>
      <c r="E2" s="7"/>
      <c r="F2" s="7"/>
      <c r="G2" s="125"/>
      <c r="H2" s="125"/>
    </row>
    <row r="3" spans="1:10" ht="12" customHeight="1" x14ac:dyDescent="0.25">
      <c r="A3" s="7"/>
      <c r="B3" s="7"/>
      <c r="C3" s="7"/>
      <c r="D3" s="7"/>
      <c r="E3" s="7"/>
      <c r="F3" s="7"/>
      <c r="G3" s="125"/>
      <c r="H3" s="125"/>
    </row>
    <row r="4" spans="1:10" ht="12" customHeight="1" x14ac:dyDescent="0.25">
      <c r="A4" s="7"/>
      <c r="B4" s="7"/>
      <c r="C4" s="7"/>
      <c r="D4" s="7"/>
      <c r="E4" s="7"/>
      <c r="F4" s="7"/>
      <c r="G4" s="125"/>
      <c r="H4" s="125"/>
    </row>
    <row r="5" spans="1:10" ht="37.5" customHeight="1" x14ac:dyDescent="0.25">
      <c r="A5" s="7"/>
      <c r="B5" s="7"/>
      <c r="C5" s="7"/>
      <c r="D5" s="7"/>
      <c r="E5" s="7"/>
      <c r="F5" s="7"/>
      <c r="G5" s="125"/>
      <c r="H5" s="125"/>
    </row>
    <row r="6" spans="1:10" ht="30.75" customHeight="1" x14ac:dyDescent="0.25">
      <c r="A6" s="7"/>
      <c r="B6" s="7"/>
      <c r="C6" s="7"/>
      <c r="D6" s="7"/>
      <c r="E6" s="7"/>
      <c r="F6" s="7"/>
      <c r="G6" s="125"/>
      <c r="H6" s="125"/>
    </row>
    <row r="7" spans="1:10" ht="15" customHeight="1" x14ac:dyDescent="0.25">
      <c r="A7" s="103"/>
      <c r="B7" s="100"/>
      <c r="C7" s="100"/>
      <c r="D7" s="100"/>
      <c r="E7" s="100"/>
      <c r="F7" s="100"/>
      <c r="G7" s="100"/>
      <c r="H7" s="100"/>
    </row>
    <row r="8" spans="1:10" ht="20.25" customHeight="1" x14ac:dyDescent="0.25">
      <c r="A8" s="124"/>
      <c r="B8" s="124"/>
      <c r="C8" s="124"/>
      <c r="D8" s="124"/>
      <c r="E8" s="124"/>
      <c r="F8" s="124"/>
      <c r="G8" s="124"/>
      <c r="H8" s="124"/>
    </row>
    <row r="9" spans="1:10" ht="20.25" customHeight="1" x14ac:dyDescent="0.25">
      <c r="A9" s="124" t="s">
        <v>123</v>
      </c>
      <c r="B9" s="124"/>
      <c r="C9" s="124"/>
      <c r="D9" s="124"/>
      <c r="E9" s="124"/>
      <c r="F9" s="124"/>
      <c r="G9" s="124"/>
      <c r="H9" s="124"/>
    </row>
    <row r="10" spans="1:10" ht="20.25" customHeight="1" x14ac:dyDescent="0.25">
      <c r="A10" s="124"/>
      <c r="B10" s="124"/>
      <c r="C10" s="124"/>
      <c r="D10" s="124"/>
      <c r="E10" s="124"/>
      <c r="F10" s="124"/>
      <c r="G10" s="124"/>
      <c r="H10" s="124"/>
    </row>
    <row r="11" spans="1:10" ht="15" customHeight="1" x14ac:dyDescent="0.25">
      <c r="A11" s="124"/>
      <c r="B11" s="124"/>
      <c r="C11" s="124"/>
      <c r="D11" s="124"/>
      <c r="E11" s="124"/>
      <c r="F11" s="124"/>
      <c r="G11" s="124"/>
      <c r="H11" s="124"/>
    </row>
    <row r="12" spans="1:10" ht="15" customHeight="1" x14ac:dyDescent="0.25">
      <c r="A12" s="102"/>
      <c r="B12" s="102"/>
      <c r="C12" s="102"/>
      <c r="D12" s="102"/>
      <c r="E12" s="102"/>
      <c r="F12" s="102"/>
      <c r="G12" s="102"/>
      <c r="H12" s="102"/>
    </row>
    <row r="13" spans="1:10" ht="16.5" customHeight="1" x14ac:dyDescent="0.25">
      <c r="A13" s="7"/>
      <c r="B13" s="7"/>
      <c r="C13" s="7"/>
      <c r="D13" s="7"/>
      <c r="E13" s="7"/>
      <c r="F13" s="7"/>
      <c r="G13" s="7"/>
      <c r="H13" s="121" t="s">
        <v>105</v>
      </c>
    </row>
    <row r="14" spans="1:10" ht="15" customHeight="1" x14ac:dyDescent="0.25">
      <c r="A14" s="126" t="s">
        <v>97</v>
      </c>
      <c r="B14" s="126" t="s">
        <v>18</v>
      </c>
      <c r="C14" s="126" t="s">
        <v>31</v>
      </c>
      <c r="D14" s="126" t="s">
        <v>19</v>
      </c>
      <c r="E14" s="126" t="s">
        <v>20</v>
      </c>
      <c r="F14" s="126" t="s">
        <v>52</v>
      </c>
      <c r="G14" s="133" t="s">
        <v>99</v>
      </c>
      <c r="H14" s="133" t="s">
        <v>100</v>
      </c>
      <c r="I14" s="1"/>
      <c r="J14" s="1"/>
    </row>
    <row r="15" spans="1:10" ht="15" customHeight="1" x14ac:dyDescent="0.25">
      <c r="A15" s="131"/>
      <c r="B15" s="131"/>
      <c r="C15" s="127"/>
      <c r="D15" s="129"/>
      <c r="E15" s="129"/>
      <c r="F15" s="129"/>
      <c r="G15" s="133"/>
      <c r="H15" s="133"/>
      <c r="I15" s="1"/>
      <c r="J15" s="1"/>
    </row>
    <row r="16" spans="1:10" ht="26.25" customHeight="1" x14ac:dyDescent="0.25">
      <c r="A16" s="132"/>
      <c r="B16" s="128"/>
      <c r="C16" s="128"/>
      <c r="D16" s="130"/>
      <c r="E16" s="130"/>
      <c r="F16" s="130"/>
      <c r="G16" s="133"/>
      <c r="H16" s="133"/>
      <c r="I16" s="1"/>
      <c r="J16" s="1"/>
    </row>
    <row r="17" spans="1:14" x14ac:dyDescent="0.25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</row>
    <row r="18" spans="1:14" ht="39.75" customHeight="1" x14ac:dyDescent="0.25">
      <c r="A18" s="152" t="s">
        <v>10</v>
      </c>
      <c r="B18" s="91" t="s">
        <v>17</v>
      </c>
      <c r="C18" s="35" t="s">
        <v>32</v>
      </c>
      <c r="D18" s="9" t="s">
        <v>21</v>
      </c>
      <c r="E18" s="154" t="s">
        <v>22</v>
      </c>
      <c r="F18" s="9" t="s">
        <v>23</v>
      </c>
      <c r="G18" s="95">
        <f>G19+G21+G22+G23+G24+G25+G26+G27+G28+G29</f>
        <v>2870.239</v>
      </c>
      <c r="H18" s="95">
        <f>H19+H21+H22+H23+H24+H25+H26+H27+H28+H29</f>
        <v>301.12948000000006</v>
      </c>
    </row>
    <row r="19" spans="1:14" ht="63" customHeight="1" x14ac:dyDescent="0.25">
      <c r="A19" s="153"/>
      <c r="B19" s="38"/>
      <c r="C19" s="89" t="s">
        <v>69</v>
      </c>
      <c r="D19" s="12"/>
      <c r="E19" s="155"/>
      <c r="F19" s="9" t="s">
        <v>101</v>
      </c>
      <c r="G19" s="25">
        <f>100+G20+261.067</f>
        <v>1666.402</v>
      </c>
      <c r="H19" s="25">
        <v>4.6349999999999998</v>
      </c>
    </row>
    <row r="20" spans="1:14" ht="231" customHeight="1" x14ac:dyDescent="0.25">
      <c r="A20" s="94"/>
      <c r="B20" s="92"/>
      <c r="C20" s="90"/>
      <c r="D20" s="15"/>
      <c r="E20" s="15"/>
      <c r="F20" s="15" t="s">
        <v>104</v>
      </c>
      <c r="G20" s="96">
        <v>1305.335</v>
      </c>
      <c r="H20" s="96">
        <v>0</v>
      </c>
    </row>
    <row r="21" spans="1:14" ht="36" customHeight="1" x14ac:dyDescent="0.25">
      <c r="A21" s="93"/>
      <c r="B21" s="38"/>
      <c r="C21" s="34" t="s">
        <v>70</v>
      </c>
      <c r="D21" s="84"/>
      <c r="E21" s="84"/>
      <c r="F21" s="12"/>
      <c r="G21" s="18">
        <v>45</v>
      </c>
      <c r="H21" s="18">
        <v>44.132750000000001</v>
      </c>
    </row>
    <row r="22" spans="1:14" ht="48" customHeight="1" x14ac:dyDescent="0.25">
      <c r="A22" s="93"/>
      <c r="B22" s="38"/>
      <c r="C22" s="34" t="s">
        <v>71</v>
      </c>
      <c r="D22" s="84"/>
      <c r="E22" s="84"/>
      <c r="F22" s="12"/>
      <c r="G22" s="18">
        <v>150</v>
      </c>
      <c r="H22" s="18">
        <v>23.188749999999999</v>
      </c>
    </row>
    <row r="23" spans="1:14" ht="144" hidden="1" customHeight="1" x14ac:dyDescent="0.25">
      <c r="A23" s="93"/>
      <c r="B23" s="38"/>
      <c r="C23" s="34" t="s">
        <v>11</v>
      </c>
      <c r="D23" s="84"/>
      <c r="E23" s="84"/>
      <c r="F23" s="15"/>
      <c r="G23" s="18">
        <v>0</v>
      </c>
      <c r="H23" s="18"/>
      <c r="L23" s="3"/>
      <c r="M23" s="3"/>
      <c r="N23" s="3"/>
    </row>
    <row r="24" spans="1:14" ht="109.5" hidden="1" customHeight="1" x14ac:dyDescent="0.25">
      <c r="A24" s="93"/>
      <c r="B24" s="38"/>
      <c r="C24" s="37" t="s">
        <v>13</v>
      </c>
      <c r="D24" s="84"/>
      <c r="E24" s="84"/>
      <c r="F24" s="6"/>
      <c r="G24" s="18">
        <v>0</v>
      </c>
      <c r="H24" s="18"/>
    </row>
    <row r="25" spans="1:14" ht="142.5" hidden="1" customHeight="1" x14ac:dyDescent="0.25">
      <c r="A25" s="93"/>
      <c r="B25" s="38"/>
      <c r="C25" s="34" t="s">
        <v>12</v>
      </c>
      <c r="D25" s="84"/>
      <c r="E25" s="84"/>
      <c r="F25" s="4"/>
      <c r="G25" s="18">
        <v>0</v>
      </c>
      <c r="H25" s="18"/>
    </row>
    <row r="26" spans="1:14" ht="180" hidden="1" customHeight="1" x14ac:dyDescent="0.25">
      <c r="A26" s="93"/>
      <c r="B26" s="38"/>
      <c r="C26" s="34" t="s">
        <v>33</v>
      </c>
      <c r="D26" s="84"/>
      <c r="E26" s="84"/>
      <c r="F26" s="5"/>
      <c r="G26" s="18">
        <v>0</v>
      </c>
      <c r="H26" s="18"/>
    </row>
    <row r="27" spans="1:14" ht="108" hidden="1" customHeight="1" x14ac:dyDescent="0.25">
      <c r="A27" s="93"/>
      <c r="B27" s="38"/>
      <c r="C27" s="34" t="s">
        <v>34</v>
      </c>
      <c r="D27" s="84"/>
      <c r="E27" s="84"/>
      <c r="F27" s="6"/>
      <c r="G27" s="18">
        <v>0</v>
      </c>
      <c r="H27" s="18">
        <v>0</v>
      </c>
    </row>
    <row r="28" spans="1:14" ht="48.75" customHeight="1" x14ac:dyDescent="0.25">
      <c r="A28" s="93"/>
      <c r="B28" s="38"/>
      <c r="C28" s="37" t="s">
        <v>2</v>
      </c>
      <c r="D28" s="84"/>
      <c r="E28" s="84"/>
      <c r="F28" s="4"/>
      <c r="G28" s="18">
        <v>1000</v>
      </c>
      <c r="H28" s="18">
        <v>220.33698000000001</v>
      </c>
    </row>
    <row r="29" spans="1:14" ht="23.25" customHeight="1" x14ac:dyDescent="0.25">
      <c r="A29" s="93"/>
      <c r="B29" s="38"/>
      <c r="C29" s="37" t="s">
        <v>64</v>
      </c>
      <c r="D29" s="84"/>
      <c r="E29" s="84"/>
      <c r="F29" s="4"/>
      <c r="G29" s="25">
        <v>8.8369999999999997</v>
      </c>
      <c r="H29" s="25">
        <v>8.8360000000000003</v>
      </c>
    </row>
    <row r="30" spans="1:14" ht="24" x14ac:dyDescent="0.25">
      <c r="A30" s="93"/>
      <c r="B30" s="38"/>
      <c r="C30" s="41" t="s">
        <v>36</v>
      </c>
      <c r="D30" s="84"/>
      <c r="E30" s="84"/>
      <c r="F30" s="87" t="s">
        <v>23</v>
      </c>
      <c r="G30" s="16">
        <f>G31+G32+G33</f>
        <v>15971.96</v>
      </c>
      <c r="H30" s="16">
        <f>H31+H32+H33</f>
        <v>10125.72719</v>
      </c>
    </row>
    <row r="31" spans="1:14" ht="52.5" customHeight="1" x14ac:dyDescent="0.25">
      <c r="A31" s="93"/>
      <c r="B31" s="38"/>
      <c r="C31" s="34" t="s">
        <v>28</v>
      </c>
      <c r="D31" s="84"/>
      <c r="E31" s="84"/>
      <c r="F31" s="4"/>
      <c r="G31" s="18">
        <v>1949.99</v>
      </c>
      <c r="H31" s="18">
        <v>1499.53793</v>
      </c>
    </row>
    <row r="32" spans="1:14" ht="42.75" customHeight="1" x14ac:dyDescent="0.25">
      <c r="A32" s="93"/>
      <c r="B32" s="157"/>
      <c r="C32" s="58" t="s">
        <v>1</v>
      </c>
      <c r="D32" s="84"/>
      <c r="E32" s="84"/>
      <c r="F32" s="28"/>
      <c r="G32" s="18">
        <v>10316.969999999999</v>
      </c>
      <c r="H32" s="18">
        <v>7756.6526999999996</v>
      </c>
    </row>
    <row r="33" spans="1:13" ht="36" customHeight="1" x14ac:dyDescent="0.25">
      <c r="A33" s="10"/>
      <c r="B33" s="157"/>
      <c r="C33" s="58" t="s">
        <v>106</v>
      </c>
      <c r="D33" s="84"/>
      <c r="E33" s="84"/>
      <c r="F33" s="28"/>
      <c r="G33" s="18">
        <v>3705</v>
      </c>
      <c r="H33" s="18">
        <v>869.53656000000001</v>
      </c>
    </row>
    <row r="34" spans="1:13" ht="29.25" customHeight="1" x14ac:dyDescent="0.25">
      <c r="A34" s="10"/>
      <c r="B34" s="157"/>
      <c r="C34" s="35" t="s">
        <v>35</v>
      </c>
      <c r="D34" s="84"/>
      <c r="E34" s="84"/>
      <c r="F34" s="83" t="s">
        <v>23</v>
      </c>
      <c r="G34" s="50">
        <f t="shared" ref="G34:H34" si="0">G35+G36+G37+G38+G39</f>
        <v>16077.325000000001</v>
      </c>
      <c r="H34" s="50">
        <f t="shared" si="0"/>
        <v>8628.6700999999994</v>
      </c>
    </row>
    <row r="35" spans="1:13" ht="15" customHeight="1" x14ac:dyDescent="0.25">
      <c r="A35" s="156"/>
      <c r="B35" s="157"/>
      <c r="C35" s="58" t="s">
        <v>0</v>
      </c>
      <c r="D35" s="84"/>
      <c r="E35" s="84"/>
      <c r="F35" s="84"/>
      <c r="G35" s="30">
        <f>13680.37-1903.045-300</f>
        <v>11477.325000000001</v>
      </c>
      <c r="H35" s="30">
        <v>4601.1234299999996</v>
      </c>
    </row>
    <row r="36" spans="1:13" ht="24" customHeight="1" x14ac:dyDescent="0.25">
      <c r="A36" s="156"/>
      <c r="B36" s="157"/>
      <c r="C36" s="58" t="s">
        <v>3</v>
      </c>
      <c r="D36" s="84"/>
      <c r="E36" s="84"/>
      <c r="F36" s="28"/>
      <c r="G36" s="30">
        <v>600</v>
      </c>
      <c r="H36" s="30">
        <v>181.45876999999999</v>
      </c>
    </row>
    <row r="37" spans="1:13" ht="36" hidden="1" customHeight="1" x14ac:dyDescent="0.25">
      <c r="A37" s="156"/>
      <c r="B37" s="157"/>
      <c r="C37" s="58" t="s">
        <v>67</v>
      </c>
      <c r="D37" s="84"/>
      <c r="E37" s="84"/>
      <c r="F37" s="28"/>
      <c r="G37" s="30">
        <v>0</v>
      </c>
      <c r="H37" s="30"/>
    </row>
    <row r="38" spans="1:13" ht="24" hidden="1" customHeight="1" x14ac:dyDescent="0.25">
      <c r="A38" s="156"/>
      <c r="B38" s="157"/>
      <c r="C38" s="58" t="s">
        <v>24</v>
      </c>
      <c r="D38" s="84"/>
      <c r="E38" s="104"/>
      <c r="F38" s="28"/>
      <c r="G38" s="30">
        <v>0</v>
      </c>
      <c r="H38" s="30">
        <v>0</v>
      </c>
    </row>
    <row r="39" spans="1:13" ht="24" customHeight="1" x14ac:dyDescent="0.25">
      <c r="A39" s="156"/>
      <c r="B39" s="158"/>
      <c r="C39" s="57" t="s">
        <v>4</v>
      </c>
      <c r="D39" s="84"/>
      <c r="E39" s="84"/>
      <c r="F39" s="27"/>
      <c r="G39" s="30">
        <v>4000</v>
      </c>
      <c r="H39" s="30">
        <v>3846.0879</v>
      </c>
    </row>
    <row r="40" spans="1:13" x14ac:dyDescent="0.25">
      <c r="A40" s="120"/>
      <c r="B40" s="172" t="s">
        <v>9</v>
      </c>
      <c r="C40" s="144"/>
      <c r="D40" s="84"/>
      <c r="E40" s="84"/>
      <c r="F40" s="63"/>
      <c r="G40" s="64">
        <f>G30+G18+G34</f>
        <v>34919.524000000005</v>
      </c>
      <c r="H40" s="64">
        <f>H30+H18+H34</f>
        <v>19055.526769999997</v>
      </c>
    </row>
    <row r="41" spans="1:13" ht="52.5" customHeight="1" x14ac:dyDescent="0.25">
      <c r="A41" s="152">
        <v>2</v>
      </c>
      <c r="B41" s="175" t="s">
        <v>37</v>
      </c>
      <c r="C41" s="36" t="s">
        <v>53</v>
      </c>
      <c r="D41" s="84"/>
      <c r="E41" s="84"/>
      <c r="F41" s="26" t="s">
        <v>23</v>
      </c>
      <c r="G41" s="64">
        <f t="shared" ref="G41:H41" si="1">G42+G43+G44+G45+G46</f>
        <v>18847.939999999999</v>
      </c>
      <c r="H41" s="64">
        <f t="shared" si="1"/>
        <v>9535.0578299999979</v>
      </c>
    </row>
    <row r="42" spans="1:13" ht="77.25" customHeight="1" x14ac:dyDescent="0.25">
      <c r="A42" s="153"/>
      <c r="B42" s="176"/>
      <c r="C42" s="37" t="s">
        <v>46</v>
      </c>
      <c r="D42" s="84"/>
      <c r="E42" s="84"/>
      <c r="F42" s="60"/>
      <c r="G42" s="30">
        <v>4613.96</v>
      </c>
      <c r="H42" s="30">
        <v>4226.20442</v>
      </c>
      <c r="K42" s="3"/>
      <c r="L42" s="3"/>
      <c r="M42" s="3"/>
    </row>
    <row r="43" spans="1:13" ht="48" customHeight="1" x14ac:dyDescent="0.25">
      <c r="A43" s="14"/>
      <c r="B43" s="92"/>
      <c r="C43" s="37" t="s">
        <v>42</v>
      </c>
      <c r="D43" s="67"/>
      <c r="E43" s="67"/>
      <c r="F43" s="45"/>
      <c r="G43" s="30">
        <v>13356.38</v>
      </c>
      <c r="H43" s="30">
        <v>4596.1773999999996</v>
      </c>
    </row>
    <row r="44" spans="1:13" ht="60" customHeight="1" x14ac:dyDescent="0.25">
      <c r="A44" s="11"/>
      <c r="B44" s="38"/>
      <c r="C44" s="39" t="s">
        <v>107</v>
      </c>
      <c r="D44" s="84"/>
      <c r="E44" s="84"/>
      <c r="F44" s="42"/>
      <c r="G44" s="116">
        <v>250</v>
      </c>
      <c r="H44" s="116">
        <v>247.91211000000001</v>
      </c>
    </row>
    <row r="45" spans="1:13" ht="87.75" customHeight="1" x14ac:dyDescent="0.25">
      <c r="A45" s="11"/>
      <c r="B45" s="38"/>
      <c r="C45" s="58" t="s">
        <v>58</v>
      </c>
      <c r="D45" s="84"/>
      <c r="E45" s="84"/>
      <c r="F45" s="66" t="s">
        <v>57</v>
      </c>
      <c r="G45" s="30">
        <v>127.6</v>
      </c>
      <c r="H45" s="30">
        <v>0</v>
      </c>
    </row>
    <row r="46" spans="1:13" ht="84.75" customHeight="1" x14ac:dyDescent="0.25">
      <c r="A46" s="11"/>
      <c r="B46" s="38"/>
      <c r="C46" s="39" t="s">
        <v>73</v>
      </c>
      <c r="D46" s="84"/>
      <c r="E46" s="84"/>
      <c r="F46" s="106"/>
      <c r="G46" s="107">
        <v>500</v>
      </c>
      <c r="H46" s="108">
        <v>464.76389999999998</v>
      </c>
    </row>
    <row r="47" spans="1:13" ht="42" customHeight="1" x14ac:dyDescent="0.25">
      <c r="A47" s="159"/>
      <c r="B47" s="169"/>
      <c r="C47" s="85" t="s">
        <v>54</v>
      </c>
      <c r="D47" s="84"/>
      <c r="E47" s="104"/>
      <c r="F47" s="83" t="s">
        <v>49</v>
      </c>
      <c r="G47" s="111">
        <f>G48+G50+G51</f>
        <v>10195.189999999999</v>
      </c>
      <c r="H47" s="112">
        <f>H48+H50+H51</f>
        <v>526.40679</v>
      </c>
    </row>
    <row r="48" spans="1:13" ht="18.75" customHeight="1" x14ac:dyDescent="0.25">
      <c r="A48" s="159"/>
      <c r="B48" s="169"/>
      <c r="C48" s="167"/>
      <c r="D48" s="84"/>
      <c r="E48" s="104"/>
      <c r="F48" s="84" t="s">
        <v>62</v>
      </c>
      <c r="G48" s="110">
        <f>7905.862-300-5000-2000</f>
        <v>605.86200000000008</v>
      </c>
      <c r="H48" s="113">
        <f>150.22695+247.91584+128.264</f>
        <v>526.40679</v>
      </c>
      <c r="J48" s="3"/>
    </row>
    <row r="49" spans="1:13" ht="51" customHeight="1" x14ac:dyDescent="0.25">
      <c r="A49" s="159"/>
      <c r="B49" s="169"/>
      <c r="C49" s="167"/>
      <c r="D49" s="84"/>
      <c r="E49" s="104"/>
      <c r="F49" s="84" t="s">
        <v>122</v>
      </c>
      <c r="G49" s="110">
        <f>7444.63-5000-2000</f>
        <v>444.63000000000011</v>
      </c>
      <c r="H49" s="113">
        <f>247.91584+128.264</f>
        <v>376.17984000000001</v>
      </c>
      <c r="J49" s="3"/>
    </row>
    <row r="50" spans="1:13" ht="39.75" customHeight="1" x14ac:dyDescent="0.25">
      <c r="A50" s="11"/>
      <c r="B50" s="169"/>
      <c r="C50" s="167"/>
      <c r="D50" s="60"/>
      <c r="E50" s="104"/>
      <c r="F50" s="84" t="s">
        <v>102</v>
      </c>
      <c r="G50" s="110">
        <v>6602.8379999999997</v>
      </c>
      <c r="H50" s="113">
        <v>0</v>
      </c>
    </row>
    <row r="51" spans="1:13" ht="48" customHeight="1" x14ac:dyDescent="0.25">
      <c r="A51" s="11"/>
      <c r="B51" s="40"/>
      <c r="C51" s="168"/>
      <c r="D51" s="61"/>
      <c r="E51" s="105"/>
      <c r="F51" s="67" t="s">
        <v>118</v>
      </c>
      <c r="G51" s="114">
        <v>2986.49</v>
      </c>
      <c r="H51" s="115">
        <v>0</v>
      </c>
    </row>
    <row r="52" spans="1:13" ht="14.25" customHeight="1" x14ac:dyDescent="0.25">
      <c r="A52" s="51"/>
      <c r="B52" s="177" t="s">
        <v>9</v>
      </c>
      <c r="C52" s="177"/>
      <c r="D52" s="101"/>
      <c r="E52" s="65"/>
      <c r="F52" s="67"/>
      <c r="G52" s="109">
        <f>G41+G47</f>
        <v>29043.129999999997</v>
      </c>
      <c r="H52" s="109">
        <f t="shared" ref="H52" si="2">H41+H47</f>
        <v>10061.464619999999</v>
      </c>
    </row>
    <row r="53" spans="1:13" ht="15" customHeight="1" x14ac:dyDescent="0.25">
      <c r="A53" s="119">
        <v>3</v>
      </c>
      <c r="B53" s="146" t="s">
        <v>38</v>
      </c>
      <c r="C53" s="36" t="s">
        <v>48</v>
      </c>
      <c r="D53" s="26" t="s">
        <v>21</v>
      </c>
      <c r="E53" s="164" t="s">
        <v>22</v>
      </c>
      <c r="F53" s="83" t="s">
        <v>23</v>
      </c>
      <c r="G53" s="64">
        <f>G54+G55+G56+G57+G58+G60+G61+G62+G63+G64+G65</f>
        <v>38323.78</v>
      </c>
      <c r="H53" s="64">
        <f t="shared" ref="H53" si="3">H54+H55+H56+H57+H58+H60+H61+H62+H63+H64+H65</f>
        <v>29642.826410000001</v>
      </c>
    </row>
    <row r="54" spans="1:13" ht="62.25" customHeight="1" x14ac:dyDescent="0.25">
      <c r="A54" s="159"/>
      <c r="B54" s="147"/>
      <c r="C54" s="52" t="s">
        <v>5</v>
      </c>
      <c r="D54" s="162"/>
      <c r="E54" s="165"/>
      <c r="F54" s="173"/>
      <c r="G54" s="30">
        <f>13871.67+6500</f>
        <v>20371.669999999998</v>
      </c>
      <c r="H54" s="30">
        <v>19267.596000000001</v>
      </c>
      <c r="K54" s="3"/>
      <c r="L54" s="3"/>
      <c r="M54" s="3"/>
    </row>
    <row r="55" spans="1:13" ht="72.75" customHeight="1" x14ac:dyDescent="0.25">
      <c r="A55" s="160"/>
      <c r="B55" s="161"/>
      <c r="C55" s="37" t="s">
        <v>108</v>
      </c>
      <c r="D55" s="163"/>
      <c r="E55" s="166"/>
      <c r="F55" s="174"/>
      <c r="G55" s="30">
        <f>6939.37+6000</f>
        <v>12939.369999999999</v>
      </c>
      <c r="H55" s="30">
        <v>6682.8781399999998</v>
      </c>
    </row>
    <row r="56" spans="1:13" ht="52.5" customHeight="1" x14ac:dyDescent="0.25">
      <c r="A56" s="11"/>
      <c r="B56" s="38"/>
      <c r="C56" s="37" t="s">
        <v>43</v>
      </c>
      <c r="D56" s="28"/>
      <c r="E56" s="28"/>
      <c r="F56" s="84"/>
      <c r="G56" s="30">
        <f>2409.67+2193.33-1700-279.38</f>
        <v>2623.62</v>
      </c>
      <c r="H56" s="30">
        <v>2288.5272599999998</v>
      </c>
    </row>
    <row r="57" spans="1:13" ht="48" x14ac:dyDescent="0.25">
      <c r="A57" s="11"/>
      <c r="B57" s="157"/>
      <c r="C57" s="53" t="s">
        <v>103</v>
      </c>
      <c r="D57" s="84"/>
      <c r="E57" s="86"/>
      <c r="F57" s="84"/>
      <c r="G57" s="30">
        <v>170</v>
      </c>
      <c r="H57" s="30">
        <v>157.81523999999999</v>
      </c>
    </row>
    <row r="58" spans="1:13" ht="36" x14ac:dyDescent="0.25">
      <c r="A58" s="11"/>
      <c r="B58" s="157"/>
      <c r="C58" s="37" t="s">
        <v>45</v>
      </c>
      <c r="D58" s="84"/>
      <c r="E58" s="162"/>
      <c r="F58" s="84"/>
      <c r="G58" s="30">
        <v>100</v>
      </c>
      <c r="H58" s="30">
        <v>99.568359999999998</v>
      </c>
    </row>
    <row r="59" spans="1:13" ht="51.75" hidden="1" customHeight="1" x14ac:dyDescent="0.25">
      <c r="A59" s="11"/>
      <c r="B59" s="157"/>
      <c r="C59" s="37" t="s">
        <v>7</v>
      </c>
      <c r="D59" s="84"/>
      <c r="E59" s="162"/>
      <c r="F59" s="84"/>
      <c r="G59" s="30"/>
      <c r="H59" s="30"/>
    </row>
    <row r="60" spans="1:13" ht="60" customHeight="1" x14ac:dyDescent="0.25">
      <c r="A60" s="11"/>
      <c r="B60" s="157"/>
      <c r="C60" s="37" t="s">
        <v>72</v>
      </c>
      <c r="D60" s="84"/>
      <c r="E60" s="162"/>
      <c r="F60" s="84"/>
      <c r="G60" s="30">
        <f>3200-3000</f>
        <v>200</v>
      </c>
      <c r="H60" s="30">
        <v>125.67892000000001</v>
      </c>
    </row>
    <row r="61" spans="1:13" ht="60" hidden="1" customHeight="1" x14ac:dyDescent="0.25">
      <c r="A61" s="11"/>
      <c r="B61" s="157"/>
      <c r="C61" s="37" t="s">
        <v>55</v>
      </c>
      <c r="D61" s="84"/>
      <c r="E61" s="162"/>
      <c r="F61" s="84"/>
      <c r="G61" s="30">
        <v>0</v>
      </c>
      <c r="H61" s="30"/>
    </row>
    <row r="62" spans="1:13" ht="72" x14ac:dyDescent="0.25">
      <c r="A62" s="11"/>
      <c r="B62" s="157"/>
      <c r="C62" s="37" t="s">
        <v>109</v>
      </c>
      <c r="D62" s="84"/>
      <c r="E62" s="162"/>
      <c r="F62" s="84"/>
      <c r="G62" s="30">
        <v>149.12</v>
      </c>
      <c r="H62" s="30">
        <v>38.36842</v>
      </c>
    </row>
    <row r="63" spans="1:13" ht="48" x14ac:dyDescent="0.25">
      <c r="A63" s="159"/>
      <c r="B63" s="157"/>
      <c r="C63" s="58" t="s">
        <v>110</v>
      </c>
      <c r="D63" s="173"/>
      <c r="E63" s="162"/>
      <c r="F63" s="173"/>
      <c r="G63" s="30">
        <v>270</v>
      </c>
      <c r="H63" s="30">
        <v>254.00878</v>
      </c>
    </row>
    <row r="64" spans="1:13" ht="48" customHeight="1" x14ac:dyDescent="0.25">
      <c r="A64" s="159"/>
      <c r="B64" s="157"/>
      <c r="C64" s="58" t="s">
        <v>66</v>
      </c>
      <c r="D64" s="173"/>
      <c r="E64" s="162"/>
      <c r="F64" s="173"/>
      <c r="G64" s="30">
        <v>800</v>
      </c>
      <c r="H64" s="30">
        <v>346.33363000000003</v>
      </c>
    </row>
    <row r="65" spans="1:8" ht="72" x14ac:dyDescent="0.25">
      <c r="A65" s="159"/>
      <c r="B65" s="157"/>
      <c r="C65" s="57" t="s">
        <v>111</v>
      </c>
      <c r="D65" s="173"/>
      <c r="E65" s="162"/>
      <c r="F65" s="173"/>
      <c r="G65" s="30">
        <v>700</v>
      </c>
      <c r="H65" s="30">
        <v>382.05166000000003</v>
      </c>
    </row>
    <row r="66" spans="1:8" ht="28.5" customHeight="1" x14ac:dyDescent="0.25">
      <c r="A66" s="159"/>
      <c r="B66" s="157"/>
      <c r="C66" s="191" t="s">
        <v>47</v>
      </c>
      <c r="D66" s="173"/>
      <c r="E66" s="162"/>
      <c r="F66" s="173"/>
      <c r="G66" s="64">
        <f>G67+G68</f>
        <v>5244.55</v>
      </c>
      <c r="H66" s="64">
        <f t="shared" ref="H66" si="4">H67+H68</f>
        <v>1734.6344999999999</v>
      </c>
    </row>
    <row r="67" spans="1:8" x14ac:dyDescent="0.25">
      <c r="A67" s="159"/>
      <c r="B67" s="157"/>
      <c r="C67" s="192"/>
      <c r="D67" s="173"/>
      <c r="E67" s="162"/>
      <c r="F67" s="173"/>
      <c r="G67" s="30">
        <v>244.55</v>
      </c>
      <c r="H67" s="30">
        <v>236.5915</v>
      </c>
    </row>
    <row r="68" spans="1:8" x14ac:dyDescent="0.25">
      <c r="A68" s="160"/>
      <c r="B68" s="158"/>
      <c r="C68" s="193"/>
      <c r="D68" s="174"/>
      <c r="E68" s="163"/>
      <c r="F68" s="174"/>
      <c r="G68" s="30">
        <v>5000</v>
      </c>
      <c r="H68" s="30">
        <v>1498.0429999999999</v>
      </c>
    </row>
    <row r="69" spans="1:8" x14ac:dyDescent="0.25">
      <c r="A69" s="51"/>
      <c r="B69" s="144" t="s">
        <v>9</v>
      </c>
      <c r="C69" s="145"/>
      <c r="D69" s="82"/>
      <c r="E69" s="71"/>
      <c r="F69" s="82"/>
      <c r="G69" s="64">
        <f>G53+G66</f>
        <v>43568.33</v>
      </c>
      <c r="H69" s="64">
        <f t="shared" ref="H69" si="5">H53+H66</f>
        <v>31377.460910000002</v>
      </c>
    </row>
    <row r="70" spans="1:8" ht="24" customHeight="1" x14ac:dyDescent="0.25">
      <c r="A70" s="152">
        <v>4</v>
      </c>
      <c r="B70" s="91" t="s">
        <v>39</v>
      </c>
      <c r="C70" s="35" t="s">
        <v>25</v>
      </c>
      <c r="D70" s="59" t="s">
        <v>21</v>
      </c>
      <c r="E70" s="164" t="s">
        <v>22</v>
      </c>
      <c r="F70" s="26" t="s">
        <v>23</v>
      </c>
      <c r="G70" s="50">
        <f t="shared" ref="G70:H70" si="6">G71+G72+G73+G74</f>
        <v>5849.3879999999999</v>
      </c>
      <c r="H70" s="50">
        <f t="shared" si="6"/>
        <v>2054.60248</v>
      </c>
    </row>
    <row r="71" spans="1:8" ht="60" customHeight="1" x14ac:dyDescent="0.25">
      <c r="A71" s="185"/>
      <c r="B71" s="118"/>
      <c r="C71" s="37" t="s">
        <v>112</v>
      </c>
      <c r="D71" s="88"/>
      <c r="E71" s="182"/>
      <c r="F71" s="88"/>
      <c r="G71" s="30">
        <v>210</v>
      </c>
      <c r="H71" s="30">
        <v>206.80914000000001</v>
      </c>
    </row>
    <row r="72" spans="1:8" ht="54.75" customHeight="1" x14ac:dyDescent="0.25">
      <c r="A72" s="187"/>
      <c r="B72" s="186"/>
      <c r="C72" s="57" t="s">
        <v>113</v>
      </c>
      <c r="D72" s="27"/>
      <c r="E72" s="27"/>
      <c r="F72" s="28"/>
      <c r="G72" s="30">
        <v>3873.47</v>
      </c>
      <c r="H72" s="30">
        <v>231.96628000000001</v>
      </c>
    </row>
    <row r="73" spans="1:8" ht="80.25" customHeight="1" x14ac:dyDescent="0.25">
      <c r="A73" s="159"/>
      <c r="B73" s="157"/>
      <c r="C73" s="57" t="s">
        <v>114</v>
      </c>
      <c r="D73" s="27"/>
      <c r="E73" s="27"/>
      <c r="F73" s="28"/>
      <c r="G73" s="30">
        <v>1065.9179999999999</v>
      </c>
      <c r="H73" s="30">
        <v>1065.9179999999999</v>
      </c>
    </row>
    <row r="74" spans="1:8" ht="51.75" customHeight="1" x14ac:dyDescent="0.25">
      <c r="A74" s="159"/>
      <c r="B74" s="158"/>
      <c r="C74" s="57" t="s">
        <v>115</v>
      </c>
      <c r="D74" s="45"/>
      <c r="E74" s="45"/>
      <c r="F74" s="42"/>
      <c r="G74" s="30">
        <v>700</v>
      </c>
      <c r="H74" s="30">
        <v>549.90905999999995</v>
      </c>
    </row>
    <row r="75" spans="1:8" x14ac:dyDescent="0.25">
      <c r="A75" s="117"/>
      <c r="B75" s="189" t="s">
        <v>9</v>
      </c>
      <c r="C75" s="177"/>
      <c r="D75" s="69"/>
      <c r="E75" s="69"/>
      <c r="F75" s="69"/>
      <c r="G75" s="64">
        <f t="shared" ref="G75:H75" si="7">G70</f>
        <v>5849.3879999999999</v>
      </c>
      <c r="H75" s="64">
        <f t="shared" si="7"/>
        <v>2054.60248</v>
      </c>
    </row>
    <row r="76" spans="1:8" ht="34.5" customHeight="1" x14ac:dyDescent="0.25">
      <c r="A76" s="119">
        <v>5</v>
      </c>
      <c r="B76" s="146" t="s">
        <v>26</v>
      </c>
      <c r="C76" s="62" t="s">
        <v>60</v>
      </c>
      <c r="D76" s="164" t="s">
        <v>21</v>
      </c>
      <c r="E76" s="164" t="s">
        <v>22</v>
      </c>
      <c r="F76" s="26" t="s">
        <v>23</v>
      </c>
      <c r="G76" s="64">
        <f t="shared" ref="G76:H76" si="8">G77+G78+G79+G80+G81</f>
        <v>2078.837</v>
      </c>
      <c r="H76" s="64">
        <f t="shared" si="8"/>
        <v>861.16547999999989</v>
      </c>
    </row>
    <row r="77" spans="1:8" ht="48" x14ac:dyDescent="0.25">
      <c r="A77" s="20"/>
      <c r="B77" s="148"/>
      <c r="C77" s="58" t="s">
        <v>98</v>
      </c>
      <c r="D77" s="165"/>
      <c r="E77" s="148"/>
      <c r="F77" s="28"/>
      <c r="G77" s="30">
        <v>1500</v>
      </c>
      <c r="H77" s="30">
        <v>850.29287999999997</v>
      </c>
    </row>
    <row r="78" spans="1:8" ht="36" x14ac:dyDescent="0.25">
      <c r="A78" s="20"/>
      <c r="B78" s="148"/>
      <c r="C78" s="58" t="s">
        <v>65</v>
      </c>
      <c r="D78" s="27"/>
      <c r="E78" s="148"/>
      <c r="F78" s="28"/>
      <c r="G78" s="30">
        <v>8.8369999999999997</v>
      </c>
      <c r="H78" s="30">
        <v>8.8366000000000007</v>
      </c>
    </row>
    <row r="79" spans="1:8" ht="36" x14ac:dyDescent="0.25">
      <c r="A79" s="20"/>
      <c r="B79" s="148"/>
      <c r="C79" s="58" t="s">
        <v>120</v>
      </c>
      <c r="D79" s="27"/>
      <c r="E79" s="148"/>
      <c r="F79" s="28"/>
      <c r="G79" s="30">
        <v>20</v>
      </c>
      <c r="H79" s="30">
        <v>0</v>
      </c>
    </row>
    <row r="80" spans="1:8" ht="36" x14ac:dyDescent="0.25">
      <c r="A80" s="20"/>
      <c r="B80" s="148"/>
      <c r="C80" s="58" t="s">
        <v>116</v>
      </c>
      <c r="D80" s="27"/>
      <c r="E80" s="188"/>
      <c r="F80" s="27"/>
      <c r="G80" s="30">
        <v>550</v>
      </c>
      <c r="H80" s="30">
        <v>2.036</v>
      </c>
    </row>
    <row r="81" spans="1:11" ht="52.5" hidden="1" customHeight="1" x14ac:dyDescent="0.25">
      <c r="A81" s="24"/>
      <c r="B81" s="182"/>
      <c r="C81" s="58" t="s">
        <v>68</v>
      </c>
      <c r="D81" s="45"/>
      <c r="E81" s="182"/>
      <c r="F81" s="42"/>
      <c r="G81" s="29">
        <v>0</v>
      </c>
      <c r="H81" s="29">
        <v>0</v>
      </c>
    </row>
    <row r="82" spans="1:11" ht="79.5" customHeight="1" x14ac:dyDescent="0.25">
      <c r="A82" s="20"/>
      <c r="B82" s="43"/>
      <c r="C82" s="62" t="s">
        <v>61</v>
      </c>
      <c r="D82" s="68" t="s">
        <v>21</v>
      </c>
      <c r="E82" s="70"/>
      <c r="F82" s="66"/>
      <c r="G82" s="50">
        <f>8476.482-323.203</f>
        <v>8153.2790000000005</v>
      </c>
      <c r="H82" s="50">
        <f>138.18998+6507.8</f>
        <v>6645.9899800000003</v>
      </c>
    </row>
    <row r="83" spans="1:11" x14ac:dyDescent="0.25">
      <c r="A83" s="117"/>
      <c r="B83" s="177" t="s">
        <v>9</v>
      </c>
      <c r="C83" s="177"/>
      <c r="D83" s="54"/>
      <c r="E83" s="71"/>
      <c r="F83" s="55"/>
      <c r="G83" s="64">
        <f>G76+G82</f>
        <v>10232.116</v>
      </c>
      <c r="H83" s="64">
        <f>H76+H82</f>
        <v>7507.1554599999999</v>
      </c>
    </row>
    <row r="84" spans="1:11" ht="45" customHeight="1" x14ac:dyDescent="0.25">
      <c r="A84" s="119">
        <v>6</v>
      </c>
      <c r="B84" s="190" t="s">
        <v>40</v>
      </c>
      <c r="C84" s="44" t="s">
        <v>27</v>
      </c>
      <c r="D84" s="59" t="s">
        <v>21</v>
      </c>
      <c r="E84" s="164" t="s">
        <v>22</v>
      </c>
      <c r="F84" s="26" t="s">
        <v>23</v>
      </c>
      <c r="G84" s="64">
        <f t="shared" ref="G84:H84" si="9">G85</f>
        <v>500</v>
      </c>
      <c r="H84" s="64">
        <f t="shared" si="9"/>
        <v>468.99286000000001</v>
      </c>
    </row>
    <row r="85" spans="1:11" ht="42" customHeight="1" x14ac:dyDescent="0.25">
      <c r="A85" s="14"/>
      <c r="B85" s="190"/>
      <c r="C85" s="37" t="s">
        <v>29</v>
      </c>
      <c r="D85" s="69"/>
      <c r="E85" s="182"/>
      <c r="F85" s="69"/>
      <c r="G85" s="30">
        <f>1000-200-300</f>
        <v>500</v>
      </c>
      <c r="H85" s="30">
        <v>468.99286000000001</v>
      </c>
    </row>
    <row r="86" spans="1:11" x14ac:dyDescent="0.25">
      <c r="A86" s="14"/>
      <c r="B86" s="177" t="s">
        <v>9</v>
      </c>
      <c r="C86" s="177"/>
      <c r="D86" s="72"/>
      <c r="E86" s="72"/>
      <c r="F86" s="72"/>
      <c r="G86" s="64">
        <f t="shared" ref="G86:H86" si="10">G84</f>
        <v>500</v>
      </c>
      <c r="H86" s="64">
        <f t="shared" si="10"/>
        <v>468.99286000000001</v>
      </c>
    </row>
    <row r="87" spans="1:11" ht="75.75" customHeight="1" x14ac:dyDescent="0.25">
      <c r="A87" s="119" t="s">
        <v>30</v>
      </c>
      <c r="B87" s="146" t="s">
        <v>8</v>
      </c>
      <c r="C87" s="62" t="s">
        <v>41</v>
      </c>
      <c r="D87" s="59" t="s">
        <v>21</v>
      </c>
      <c r="E87" s="136" t="s">
        <v>22</v>
      </c>
      <c r="F87" s="26" t="s">
        <v>23</v>
      </c>
      <c r="G87" s="50">
        <f>600.88+70</f>
        <v>670.88</v>
      </c>
      <c r="H87" s="50">
        <v>244.50200000000001</v>
      </c>
      <c r="K87" s="3"/>
    </row>
    <row r="88" spans="1:11" ht="21.75" hidden="1" customHeight="1" x14ac:dyDescent="0.25">
      <c r="A88" s="32"/>
      <c r="B88" s="147"/>
      <c r="C88" s="58" t="s">
        <v>14</v>
      </c>
      <c r="D88" s="60"/>
      <c r="E88" s="137"/>
      <c r="F88" s="33"/>
      <c r="G88" s="30">
        <v>0</v>
      </c>
      <c r="H88" s="30">
        <v>0</v>
      </c>
    </row>
    <row r="89" spans="1:11" ht="21.75" hidden="1" customHeight="1" x14ac:dyDescent="0.25">
      <c r="A89" s="23"/>
      <c r="B89" s="148"/>
      <c r="C89" s="58" t="s">
        <v>44</v>
      </c>
      <c r="D89" s="27"/>
      <c r="E89" s="137"/>
      <c r="F89" s="28"/>
      <c r="G89" s="30">
        <v>0</v>
      </c>
      <c r="H89" s="30">
        <v>0</v>
      </c>
    </row>
    <row r="90" spans="1:11" ht="21.75" hidden="1" customHeight="1" x14ac:dyDescent="0.25">
      <c r="A90" s="23"/>
      <c r="B90" s="56"/>
      <c r="C90" s="58" t="s">
        <v>16</v>
      </c>
      <c r="D90" s="27"/>
      <c r="E90" s="137"/>
      <c r="F90" s="28"/>
      <c r="G90" s="30">
        <v>0</v>
      </c>
      <c r="H90" s="30">
        <v>0</v>
      </c>
    </row>
    <row r="91" spans="1:11" ht="21.75" hidden="1" customHeight="1" x14ac:dyDescent="0.25">
      <c r="A91" s="47"/>
      <c r="B91" s="31"/>
      <c r="C91" s="58" t="s">
        <v>15</v>
      </c>
      <c r="D91" s="45"/>
      <c r="E91" s="138"/>
      <c r="F91" s="42"/>
      <c r="G91" s="30">
        <v>0</v>
      </c>
      <c r="H91" s="30">
        <v>0</v>
      </c>
    </row>
    <row r="92" spans="1:11" ht="21.75" hidden="1" customHeight="1" x14ac:dyDescent="0.25">
      <c r="A92" s="23"/>
      <c r="B92" s="46"/>
      <c r="C92" s="48"/>
      <c r="D92" s="17"/>
      <c r="E92" s="17"/>
      <c r="F92" s="4"/>
      <c r="G92" s="49">
        <v>0</v>
      </c>
      <c r="H92" s="49">
        <v>0</v>
      </c>
    </row>
    <row r="93" spans="1:11" ht="15" customHeight="1" x14ac:dyDescent="0.25">
      <c r="A93" s="183"/>
      <c r="B93" s="144" t="s">
        <v>9</v>
      </c>
      <c r="C93" s="145"/>
      <c r="D93" s="21"/>
      <c r="E93" s="21"/>
      <c r="F93" s="21"/>
      <c r="G93" s="16">
        <f>G87</f>
        <v>670.88</v>
      </c>
      <c r="H93" s="16">
        <f>H87</f>
        <v>244.50200000000001</v>
      </c>
    </row>
    <row r="94" spans="1:11" x14ac:dyDescent="0.25">
      <c r="A94" s="184"/>
      <c r="B94" s="149" t="s">
        <v>50</v>
      </c>
      <c r="C94" s="150"/>
      <c r="D94" s="150"/>
      <c r="E94" s="150"/>
      <c r="F94" s="151"/>
      <c r="G94" s="22">
        <f>G52+G40+G69+G75+G83+G86+G93</f>
        <v>124783.368</v>
      </c>
      <c r="H94" s="22">
        <f>H52+H40+H69+H75+H83+H86+H93</f>
        <v>70769.705099999992</v>
      </c>
      <c r="J94" s="3"/>
      <c r="K94" s="3"/>
    </row>
    <row r="95" spans="1:11" ht="15" customHeight="1" x14ac:dyDescent="0.25">
      <c r="A95" s="184"/>
      <c r="B95" s="141" t="s">
        <v>59</v>
      </c>
      <c r="C95" s="142"/>
      <c r="D95" s="142"/>
      <c r="E95" s="142"/>
      <c r="F95" s="143"/>
      <c r="G95" s="19">
        <f>G67+G45</f>
        <v>372.15</v>
      </c>
      <c r="H95" s="19">
        <f>H67+H45</f>
        <v>236.5915</v>
      </c>
      <c r="K95" s="3"/>
    </row>
    <row r="96" spans="1:11" x14ac:dyDescent="0.25">
      <c r="A96" s="170"/>
      <c r="B96" s="179" t="s">
        <v>56</v>
      </c>
      <c r="C96" s="180"/>
      <c r="D96" s="180"/>
      <c r="E96" s="180"/>
      <c r="F96" s="181"/>
      <c r="G96" s="18">
        <f>G40+G52+G69+G75+G83+G86+G93-G51-G67-G45</f>
        <v>121424.72799999999</v>
      </c>
      <c r="H96" s="18">
        <f>H40+H52+H69+H75+H83+H86+H93-H51-H67-H45</f>
        <v>70533.113599999997</v>
      </c>
      <c r="J96" s="3"/>
      <c r="K96" s="3"/>
    </row>
    <row r="97" spans="1:11" x14ac:dyDescent="0.25">
      <c r="A97" s="170"/>
      <c r="B97" s="135" t="s">
        <v>63</v>
      </c>
      <c r="C97" s="139"/>
      <c r="D97" s="139"/>
      <c r="E97" s="139"/>
      <c r="F97" s="140"/>
      <c r="G97" s="13"/>
      <c r="H97" s="13"/>
      <c r="J97" s="3"/>
      <c r="K97" s="3"/>
    </row>
    <row r="98" spans="1:11" ht="15" customHeight="1" x14ac:dyDescent="0.25">
      <c r="A98" s="170"/>
      <c r="B98" s="134" t="s">
        <v>51</v>
      </c>
      <c r="C98" s="135"/>
      <c r="D98" s="98"/>
      <c r="E98" s="98"/>
      <c r="F98" s="99"/>
      <c r="G98" s="13">
        <v>6602.8379999999997</v>
      </c>
      <c r="H98" s="13">
        <v>0</v>
      </c>
      <c r="J98" s="3"/>
      <c r="K98" s="3"/>
    </row>
    <row r="99" spans="1:11" ht="15" customHeight="1" x14ac:dyDescent="0.25">
      <c r="A99" s="170"/>
      <c r="B99" s="134" t="s">
        <v>117</v>
      </c>
      <c r="C99" s="135"/>
      <c r="D99" s="98"/>
      <c r="E99" s="98"/>
      <c r="F99" s="99"/>
      <c r="G99" s="13">
        <f>7444.63-5000-2000</f>
        <v>444.63000000000011</v>
      </c>
      <c r="H99" s="13">
        <v>0</v>
      </c>
      <c r="J99" s="3"/>
      <c r="K99" s="3"/>
    </row>
    <row r="100" spans="1:11" ht="19.5" customHeight="1" x14ac:dyDescent="0.25">
      <c r="A100" s="170"/>
      <c r="B100" s="141" t="s">
        <v>118</v>
      </c>
      <c r="C100" s="141"/>
      <c r="D100" s="141"/>
      <c r="E100" s="141"/>
      <c r="F100" s="178"/>
      <c r="G100" s="18">
        <v>2986.49</v>
      </c>
      <c r="H100" s="18">
        <v>0</v>
      </c>
      <c r="K100" s="3"/>
    </row>
    <row r="101" spans="1:11" ht="26.25" customHeight="1" x14ac:dyDescent="0.25">
      <c r="A101" s="171"/>
      <c r="B101" s="135" t="s">
        <v>104</v>
      </c>
      <c r="C101" s="139"/>
      <c r="D101" s="139"/>
      <c r="E101" s="139"/>
      <c r="F101" s="140"/>
      <c r="G101" s="18">
        <f t="shared" ref="G101:H101" si="11">G20</f>
        <v>1305.335</v>
      </c>
      <c r="H101" s="18">
        <f t="shared" si="11"/>
        <v>0</v>
      </c>
      <c r="K101" s="3"/>
    </row>
    <row r="102" spans="1:11" ht="26.25" customHeight="1" x14ac:dyDescent="0.25">
      <c r="A102" s="122"/>
      <c r="B102" s="48"/>
      <c r="C102" s="123"/>
      <c r="D102" s="123"/>
      <c r="E102" s="123"/>
      <c r="F102" s="123"/>
      <c r="G102" s="81"/>
      <c r="H102" s="81"/>
      <c r="K102" s="3"/>
    </row>
    <row r="103" spans="1:11" x14ac:dyDescent="0.25">
      <c r="A103" s="122"/>
      <c r="B103" s="48"/>
      <c r="C103" s="123"/>
      <c r="D103" s="123"/>
      <c r="E103" s="123"/>
      <c r="F103" s="123"/>
      <c r="G103" s="81"/>
      <c r="H103" s="81"/>
      <c r="K103" s="3"/>
    </row>
    <row r="104" spans="1:11" ht="54" customHeight="1" x14ac:dyDescent="0.35">
      <c r="A104" s="1"/>
      <c r="G104" s="2"/>
      <c r="H104" s="1"/>
    </row>
    <row r="105" spans="1:11" ht="18" customHeight="1" x14ac:dyDescent="0.25">
      <c r="A105" s="196" t="s">
        <v>121</v>
      </c>
      <c r="B105" s="196"/>
      <c r="C105" s="196"/>
      <c r="D105" s="196"/>
      <c r="E105" s="196"/>
      <c r="F105" s="196"/>
      <c r="G105" s="196"/>
      <c r="H105" s="196"/>
    </row>
    <row r="106" spans="1:11" ht="19.5" x14ac:dyDescent="0.35">
      <c r="A106" s="2"/>
      <c r="B106" s="80"/>
      <c r="C106" s="2"/>
      <c r="D106" s="2"/>
      <c r="E106" s="2"/>
      <c r="F106" s="2"/>
      <c r="G106" s="79"/>
    </row>
    <row r="107" spans="1:11" x14ac:dyDescent="0.25">
      <c r="D107" t="s">
        <v>119</v>
      </c>
    </row>
  </sheetData>
  <mergeCells count="60">
    <mergeCell ref="A105:H105"/>
    <mergeCell ref="G1:H6"/>
    <mergeCell ref="B86:C86"/>
    <mergeCell ref="B84:B85"/>
    <mergeCell ref="B69:C69"/>
    <mergeCell ref="C66:C68"/>
    <mergeCell ref="F54:F55"/>
    <mergeCell ref="A70:A71"/>
    <mergeCell ref="B72:B74"/>
    <mergeCell ref="A72:A74"/>
    <mergeCell ref="B83:C83"/>
    <mergeCell ref="E76:E81"/>
    <mergeCell ref="B76:B81"/>
    <mergeCell ref="B75:C75"/>
    <mergeCell ref="A96:A101"/>
    <mergeCell ref="B40:C40"/>
    <mergeCell ref="B101:F101"/>
    <mergeCell ref="D63:D68"/>
    <mergeCell ref="E58:E68"/>
    <mergeCell ref="F63:F68"/>
    <mergeCell ref="D76:D77"/>
    <mergeCell ref="A63:A68"/>
    <mergeCell ref="B57:B68"/>
    <mergeCell ref="B41:B42"/>
    <mergeCell ref="B52:C52"/>
    <mergeCell ref="B100:F100"/>
    <mergeCell ref="B96:F96"/>
    <mergeCell ref="E70:E71"/>
    <mergeCell ref="E84:E85"/>
    <mergeCell ref="A93:A95"/>
    <mergeCell ref="A18:A19"/>
    <mergeCell ref="E18:E19"/>
    <mergeCell ref="A35:A39"/>
    <mergeCell ref="B32:B39"/>
    <mergeCell ref="A54:A55"/>
    <mergeCell ref="B53:B55"/>
    <mergeCell ref="D54:D55"/>
    <mergeCell ref="E53:E55"/>
    <mergeCell ref="A41:A42"/>
    <mergeCell ref="C48:C51"/>
    <mergeCell ref="B47:B50"/>
    <mergeCell ref="A47:A49"/>
    <mergeCell ref="B98:C98"/>
    <mergeCell ref="B99:C99"/>
    <mergeCell ref="E87:E91"/>
    <mergeCell ref="B97:F97"/>
    <mergeCell ref="B95:F95"/>
    <mergeCell ref="B93:C93"/>
    <mergeCell ref="B87:B89"/>
    <mergeCell ref="B94:F94"/>
    <mergeCell ref="A9:H11"/>
    <mergeCell ref="A8:H8"/>
    <mergeCell ref="C14:C16"/>
    <mergeCell ref="D14:D16"/>
    <mergeCell ref="A14:A16"/>
    <mergeCell ref="E14:E16"/>
    <mergeCell ref="F14:F16"/>
    <mergeCell ref="B14:B16"/>
    <mergeCell ref="G14:G16"/>
    <mergeCell ref="H14:H16"/>
  </mergeCells>
  <pageMargins left="0.70866141732283472" right="0.70866141732283472" top="0.98425196850393704" bottom="0.39370078740157483" header="0.31496062992125984" footer="0.31496062992125984"/>
  <pageSetup paperSize="9" scale="77" orientation="landscape" r:id="rId1"/>
  <headerFooter differentFirst="1">
    <oddHeader xml:space="preserve">&amp;C&amp;"Times New Roman,обычный"&amp;14&amp;P&amp;R&amp;"Times New Roman,курсив"&amp;12Продовження додатка 
</oddHeader>
  </headerFooter>
  <rowBreaks count="3" manualBreakCount="3">
    <brk id="20" max="7" man="1"/>
    <brk id="55" max="7" man="1"/>
    <brk id="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73"/>
    </row>
    <row r="2" spans="1:5" x14ac:dyDescent="0.25">
      <c r="B2" s="73"/>
    </row>
    <row r="3" spans="1:5" ht="19.5" x14ac:dyDescent="0.25">
      <c r="A3" s="76" t="s">
        <v>75</v>
      </c>
      <c r="B3" s="76" t="s">
        <v>74</v>
      </c>
      <c r="C3" s="76">
        <v>2019</v>
      </c>
      <c r="D3" s="76">
        <v>2020</v>
      </c>
      <c r="E3" s="76">
        <v>2021</v>
      </c>
    </row>
    <row r="4" spans="1:5" ht="45" x14ac:dyDescent="0.25">
      <c r="A4" s="75">
        <v>1</v>
      </c>
      <c r="B4" s="75" t="s">
        <v>1</v>
      </c>
      <c r="C4" s="77" t="s">
        <v>78</v>
      </c>
      <c r="D4" s="77" t="s">
        <v>76</v>
      </c>
      <c r="E4" s="77" t="s">
        <v>78</v>
      </c>
    </row>
    <row r="5" spans="1:5" ht="105.75" customHeight="1" x14ac:dyDescent="0.25">
      <c r="A5" s="75">
        <v>2</v>
      </c>
      <c r="B5" s="75" t="s">
        <v>93</v>
      </c>
      <c r="C5" s="77" t="s">
        <v>77</v>
      </c>
      <c r="D5" s="77" t="s">
        <v>79</v>
      </c>
      <c r="E5" s="77" t="s">
        <v>80</v>
      </c>
    </row>
    <row r="6" spans="1:5" ht="108.75" customHeight="1" x14ac:dyDescent="0.25">
      <c r="A6" s="75">
        <v>3</v>
      </c>
      <c r="B6" s="75" t="s">
        <v>94</v>
      </c>
      <c r="C6" s="77" t="s">
        <v>81</v>
      </c>
      <c r="D6" s="77" t="s">
        <v>78</v>
      </c>
      <c r="E6" s="77" t="s">
        <v>78</v>
      </c>
    </row>
    <row r="7" spans="1:5" ht="90" x14ac:dyDescent="0.25">
      <c r="A7" s="75">
        <v>4</v>
      </c>
      <c r="B7" s="75" t="s">
        <v>5</v>
      </c>
      <c r="C7" s="77" t="s">
        <v>78</v>
      </c>
      <c r="D7" s="77" t="s">
        <v>82</v>
      </c>
      <c r="E7" s="77" t="s">
        <v>78</v>
      </c>
    </row>
    <row r="8" spans="1:5" ht="90" x14ac:dyDescent="0.25">
      <c r="A8" s="75">
        <v>5</v>
      </c>
      <c r="B8" s="75" t="s">
        <v>6</v>
      </c>
      <c r="C8" s="77" t="s">
        <v>78</v>
      </c>
      <c r="D8" s="77" t="s">
        <v>78</v>
      </c>
      <c r="E8" s="77" t="s">
        <v>83</v>
      </c>
    </row>
    <row r="9" spans="1:5" ht="75" x14ac:dyDescent="0.25">
      <c r="A9" s="75">
        <v>6</v>
      </c>
      <c r="B9" s="75" t="s">
        <v>45</v>
      </c>
      <c r="C9" s="77" t="s">
        <v>78</v>
      </c>
      <c r="D9" s="77" t="s">
        <v>84</v>
      </c>
      <c r="E9" s="77" t="s">
        <v>78</v>
      </c>
    </row>
    <row r="10" spans="1:5" ht="105" x14ac:dyDescent="0.25">
      <c r="A10" s="75">
        <v>7</v>
      </c>
      <c r="B10" s="75" t="s">
        <v>95</v>
      </c>
      <c r="C10" s="77" t="s">
        <v>78</v>
      </c>
      <c r="D10" s="77" t="s">
        <v>78</v>
      </c>
      <c r="E10" s="77" t="s">
        <v>85</v>
      </c>
    </row>
    <row r="11" spans="1:5" ht="30" x14ac:dyDescent="0.25">
      <c r="A11" s="75">
        <v>8</v>
      </c>
      <c r="B11" s="75" t="s">
        <v>86</v>
      </c>
      <c r="C11" s="77" t="s">
        <v>78</v>
      </c>
      <c r="D11" s="77" t="s">
        <v>87</v>
      </c>
      <c r="E11" s="77" t="s">
        <v>78</v>
      </c>
    </row>
    <row r="12" spans="1:5" ht="60" x14ac:dyDescent="0.25">
      <c r="A12" s="75">
        <v>9</v>
      </c>
      <c r="B12" s="75" t="s">
        <v>96</v>
      </c>
      <c r="C12" s="77" t="s">
        <v>88</v>
      </c>
      <c r="D12" s="77" t="s">
        <v>89</v>
      </c>
      <c r="E12" s="77" t="s">
        <v>78</v>
      </c>
    </row>
    <row r="13" spans="1:5" ht="30" x14ac:dyDescent="0.25">
      <c r="A13" s="75">
        <v>10</v>
      </c>
      <c r="B13" s="75" t="s">
        <v>41</v>
      </c>
      <c r="C13" s="77" t="s">
        <v>78</v>
      </c>
      <c r="D13" s="77" t="s">
        <v>90</v>
      </c>
      <c r="E13" s="77" t="s">
        <v>78</v>
      </c>
    </row>
    <row r="14" spans="1:5" ht="27" customHeight="1" x14ac:dyDescent="0.35">
      <c r="A14" s="194"/>
      <c r="B14" s="195"/>
      <c r="C14" s="78" t="s">
        <v>78</v>
      </c>
      <c r="D14" s="78" t="s">
        <v>91</v>
      </c>
      <c r="E14" s="78" t="s">
        <v>92</v>
      </c>
    </row>
    <row r="15" spans="1:5" x14ac:dyDescent="0.25">
      <c r="B15" s="74"/>
    </row>
    <row r="16" spans="1:5" x14ac:dyDescent="0.25">
      <c r="B16" s="74"/>
    </row>
    <row r="17" spans="2:2" x14ac:dyDescent="0.25">
      <c r="B17" s="74"/>
    </row>
    <row r="18" spans="2:2" x14ac:dyDescent="0.25">
      <c r="B18" s="74"/>
    </row>
    <row r="19" spans="2:2" x14ac:dyDescent="0.25">
      <c r="B19" s="74"/>
    </row>
    <row r="20" spans="2:2" x14ac:dyDescent="0.25">
      <c r="B20" s="73"/>
    </row>
    <row r="21" spans="2:2" x14ac:dyDescent="0.25">
      <c r="B21" s="73"/>
    </row>
    <row r="22" spans="2:2" x14ac:dyDescent="0.25">
      <c r="B22" s="73"/>
    </row>
    <row r="23" spans="2:2" x14ac:dyDescent="0.25">
      <c r="B23" s="73"/>
    </row>
    <row r="24" spans="2:2" x14ac:dyDescent="0.25">
      <c r="B24" s="73"/>
    </row>
    <row r="25" spans="2:2" x14ac:dyDescent="0.25">
      <c r="B25" s="73"/>
    </row>
    <row r="26" spans="2:2" x14ac:dyDescent="0.25">
      <c r="B26" s="73"/>
    </row>
    <row r="27" spans="2:2" x14ac:dyDescent="0.25">
      <c r="B27" s="73"/>
    </row>
    <row r="28" spans="2:2" x14ac:dyDescent="0.25">
      <c r="B28" s="73"/>
    </row>
    <row r="29" spans="2:2" x14ac:dyDescent="0.25">
      <c r="B29" s="73"/>
    </row>
    <row r="30" spans="2:2" x14ac:dyDescent="0.25">
      <c r="B30" s="73"/>
    </row>
    <row r="31" spans="2:2" x14ac:dyDescent="0.25">
      <c r="B31" s="73"/>
    </row>
    <row r="32" spans="2:2" x14ac:dyDescent="0.25">
      <c r="B32" s="73"/>
    </row>
    <row r="33" spans="2:2" x14ac:dyDescent="0.25">
      <c r="B33" s="73"/>
    </row>
    <row r="34" spans="2:2" x14ac:dyDescent="0.25">
      <c r="B34" s="73"/>
    </row>
    <row r="35" spans="2:2" x14ac:dyDescent="0.25">
      <c r="B35" s="73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2020-01-16T13:58:04Z</dcterms:modified>
</cp:coreProperties>
</file>