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Лист1!$A$1:$J$93</definedName>
  </definedNames>
  <calcPr calcId="145621"/>
</workbook>
</file>

<file path=xl/calcChain.xml><?xml version="1.0" encoding="utf-8"?>
<calcChain xmlns="http://schemas.openxmlformats.org/spreadsheetml/2006/main">
  <c r="G78" i="1" l="1"/>
  <c r="H78" i="1"/>
  <c r="J30" i="1"/>
  <c r="J14" i="1"/>
  <c r="J13" i="1"/>
  <c r="J12" i="1"/>
  <c r="H14" i="1"/>
  <c r="H13" i="1"/>
  <c r="H12" i="1"/>
  <c r="J11" i="1" l="1"/>
  <c r="I11" i="1"/>
  <c r="H11" i="1"/>
  <c r="G22" i="1"/>
  <c r="H73" i="1" l="1"/>
  <c r="I54" i="1" l="1"/>
  <c r="H54" i="1"/>
  <c r="I76" i="1"/>
  <c r="H76" i="1"/>
  <c r="I73" i="1" l="1"/>
  <c r="I57" i="1" l="1"/>
  <c r="H57" i="1"/>
  <c r="J78" i="1" l="1"/>
  <c r="I78" i="1"/>
  <c r="G79" i="1"/>
  <c r="J67" i="1" l="1"/>
  <c r="I67" i="1"/>
  <c r="H67" i="1"/>
  <c r="G72" i="1"/>
  <c r="G69" i="1"/>
  <c r="J62" i="1"/>
  <c r="I62" i="1"/>
  <c r="H62" i="1"/>
  <c r="G65" i="1"/>
  <c r="G21" i="1"/>
  <c r="J27" i="1" l="1"/>
  <c r="I27" i="1"/>
  <c r="H27" i="1"/>
  <c r="G31" i="1"/>
  <c r="G89" i="1" l="1"/>
  <c r="G90" i="1"/>
  <c r="G41" i="1"/>
  <c r="H40" i="1" l="1"/>
  <c r="H45" i="1" l="1"/>
  <c r="I34" i="1"/>
  <c r="J34" i="1"/>
  <c r="H34" i="1"/>
  <c r="I39" i="1"/>
  <c r="J39" i="1"/>
  <c r="H23" i="1"/>
  <c r="H74" i="1"/>
  <c r="H39" i="1"/>
  <c r="H33" i="1" l="1"/>
  <c r="G73" i="1"/>
  <c r="H44" i="1"/>
  <c r="I86" i="1"/>
  <c r="J86" i="1"/>
  <c r="H86" i="1"/>
  <c r="I74" i="1"/>
  <c r="J74" i="1"/>
  <c r="G38" i="1"/>
  <c r="G86" i="1" l="1"/>
  <c r="I58" i="1"/>
  <c r="J58" i="1"/>
  <c r="H58" i="1"/>
  <c r="G59" i="1"/>
  <c r="G60" i="1"/>
  <c r="I45" i="1"/>
  <c r="J45" i="1"/>
  <c r="G57" i="1"/>
  <c r="H61" i="1" l="1"/>
  <c r="G14" i="1" l="1"/>
  <c r="G91" i="1" l="1"/>
  <c r="G43" i="1"/>
  <c r="G40" i="1"/>
  <c r="G42" i="1"/>
  <c r="G39" i="1" l="1"/>
  <c r="I61" i="1"/>
  <c r="J61" i="1"/>
  <c r="H75" i="1" l="1"/>
  <c r="H77" i="1" s="1"/>
  <c r="I75" i="1"/>
  <c r="I77" i="1" s="1"/>
  <c r="J75" i="1"/>
  <c r="J77" i="1" s="1"/>
  <c r="G76" i="1"/>
  <c r="G75" i="1" s="1"/>
  <c r="G77" i="1" s="1"/>
  <c r="J44" i="1" l="1"/>
  <c r="I44" i="1"/>
  <c r="G35" i="1" l="1"/>
  <c r="G56" i="1"/>
  <c r="H84" i="1" l="1"/>
  <c r="I84" i="1"/>
  <c r="J84" i="1"/>
  <c r="G81" i="1"/>
  <c r="G82" i="1"/>
  <c r="G83" i="1"/>
  <c r="H66" i="1"/>
  <c r="I66" i="1"/>
  <c r="J66" i="1"/>
  <c r="G64" i="1"/>
  <c r="G15" i="1"/>
  <c r="G16" i="1"/>
  <c r="G17" i="1"/>
  <c r="G18" i="1"/>
  <c r="G19" i="1"/>
  <c r="G71" i="1"/>
  <c r="G58" i="1"/>
  <c r="H87" i="1" l="1"/>
  <c r="H85" i="1"/>
  <c r="J23" i="1"/>
  <c r="G24" i="1"/>
  <c r="I23" i="1"/>
  <c r="J33" i="1" l="1"/>
  <c r="I33" i="1"/>
  <c r="G80" i="1"/>
  <c r="G70" i="1"/>
  <c r="G68" i="1"/>
  <c r="G63" i="1"/>
  <c r="G55" i="1"/>
  <c r="G54" i="1"/>
  <c r="G53" i="1"/>
  <c r="G52" i="1"/>
  <c r="G50" i="1"/>
  <c r="G49" i="1"/>
  <c r="G48" i="1"/>
  <c r="G47" i="1"/>
  <c r="G46" i="1"/>
  <c r="G37" i="1"/>
  <c r="G36" i="1"/>
  <c r="I87" i="1" l="1"/>
  <c r="I85" i="1"/>
  <c r="J87" i="1"/>
  <c r="J85" i="1"/>
  <c r="G67" i="1"/>
  <c r="G62" i="1"/>
  <c r="G66" i="1" s="1"/>
  <c r="G34" i="1"/>
  <c r="G44" i="1" s="1"/>
  <c r="G45" i="1"/>
  <c r="G61" i="1" s="1"/>
  <c r="G74" i="1"/>
  <c r="G32" i="1"/>
  <c r="G26" i="1"/>
  <c r="G30" i="1"/>
  <c r="G29" i="1"/>
  <c r="G20" i="1"/>
  <c r="G25" i="1"/>
  <c r="G28" i="1"/>
  <c r="G13" i="1"/>
  <c r="G12" i="1"/>
  <c r="G11" i="1" s="1"/>
  <c r="G84" i="1" l="1"/>
  <c r="G27" i="1"/>
  <c r="G87" i="1"/>
  <c r="G23" i="1"/>
  <c r="G33" i="1" l="1"/>
  <c r="G85" i="1" s="1"/>
</calcChain>
</file>

<file path=xl/sharedStrings.xml><?xml version="1.0" encoding="utf-8"?>
<sst xmlns="http://schemas.openxmlformats.org/spreadsheetml/2006/main" count="150" uniqueCount="107">
  <si>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</si>
  <si>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</si>
  <si>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</si>
  <si>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</si>
  <si>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</si>
  <si>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</si>
  <si>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</si>
  <si>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</si>
  <si>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</si>
  <si>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</si>
  <si>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</si>
  <si>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</si>
  <si>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</si>
  <si>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</si>
  <si>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</si>
  <si>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</si>
  <si>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</si>
  <si>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</si>
  <si>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</si>
  <si>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</si>
  <si>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</si>
  <si>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</si>
  <si>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</si>
  <si>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</si>
  <si>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</si>
  <si>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</si>
  <si>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</si>
  <si>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</si>
  <si>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</si>
  <si>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</si>
  <si>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</si>
  <si>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</si>
  <si>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</si>
  <si>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</si>
  <si>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</si>
  <si>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</si>
  <si>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</si>
  <si>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</si>
  <si>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</si>
  <si>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</si>
  <si>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</si>
  <si>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</si>
  <si>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</si>
  <si>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</si>
  <si>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</si>
  <si>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</si>
  <si>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</si>
  <si>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</si>
  <si>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</si>
  <si>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</si>
  <si>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</si>
  <si>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</si>
  <si>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</si>
  <si>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</si>
  <si>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</si>
  <si>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</si>
  <si>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</si>
  <si>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</si>
  <si>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</si>
  <si>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</si>
  <si>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</si>
  <si>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</si>
  <si>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</si>
  <si>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</si>
  <si>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</si>
  <si>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</si>
  <si>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</si>
  <si>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</si>
  <si>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</si>
  <si>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Реконструкція котельні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</si>
  <si>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</si>
  <si>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</si>
  <si>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</si>
  <si>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</si>
  <si>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</si>
  <si>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</si>
  <si>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</si>
  <si>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</si>
  <si>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</si>
  <si>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</si>
  <si>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</si>
  <si>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</si>
  <si>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</si>
  <si>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      С.Маляренко</t>
  </si>
  <si>
    <t xml:space="preserve">    Додаток 2</t>
  </si>
  <si>
    <t xml:space="preserve">    до рішення міської ради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</si>
  <si>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</si>
  <si>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</si>
  <si>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</si>
  <si>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</si>
  <si>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</si>
  <si>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</si>
  <si>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</si>
  <si>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</si>
  <si>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</si>
  <si>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</si>
  <si>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</si>
  <si>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</si>
  <si>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</si>
  <si>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 xml:space="preserve">Універсальний спортивний комплекс в парку культури і відпочинку ім. Б.Хмельницького (Дзержинський район), м. Кривий Ріг - будівництво
</t>
  </si>
  <si>
    <t>Загальний обсяг фінансування, тис. грн.</t>
  </si>
  <si>
    <t>медичних установ і закладів</t>
  </si>
  <si>
    <t>будівництва виконкому Криворізької міської ради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</si>
  <si>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м. Кривий Ріг, Дніпропетровська обл.</t>
  </si>
  <si>
    <t>міський бюджет</t>
  </si>
  <si>
    <t>Нове будівництво котельні ТК-315, розташованої у Металургійному районі міста Кривого Рогу Дніпропетровської області</t>
  </si>
  <si>
    <t xml:space="preserve">    24.04.2019 №3679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</si>
</sst>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0" fillId="0" borderId="3" xfId="0" applyFill="1" applyBorder="1"/>
    <xf numFmtId="0" fontId="14" fillId="0" borderId="6" xfId="0" applyFont="1" applyFill="1" applyBorder="1" applyAlignment="1">
      <alignment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164" fontId="19" fillId="0" borderId="1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0" fillId="3" borderId="3" xfId="0" applyFill="1" applyBorder="1"/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0" fillId="3" borderId="4" xfId="0" applyFill="1" applyBorder="1"/>
    <xf numFmtId="0" fontId="13" fillId="3" borderId="4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9" fillId="0" borderId="4" xfId="0" applyFont="1" applyFill="1" applyBorder="1"/>
    <xf numFmtId="0" fontId="14" fillId="0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/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vertical="top" wrapText="1"/>
    </xf>
    <xf numFmtId="0" fontId="15" fillId="3" borderId="14" xfId="0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top" wrapText="1"/>
    </xf>
    <xf numFmtId="0" fontId="0" fillId="3" borderId="9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2" xfId="0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showWhiteSpace="0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3.7109375" customWidth="1"/>
    <col min="3" max="3" width="36.855468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x14ac:dyDescent="0.25">
      <c r="A1" s="8"/>
      <c r="B1" s="8"/>
      <c r="C1" s="8"/>
      <c r="D1" s="8"/>
      <c r="E1" s="8"/>
      <c r="F1" s="8"/>
      <c r="H1" s="57"/>
      <c r="I1" s="57" t="s">
        <v>84</v>
      </c>
      <c r="J1" s="57"/>
    </row>
    <row r="2" spans="1:16" ht="12.75" customHeight="1" x14ac:dyDescent="0.25">
      <c r="A2" s="8"/>
      <c r="B2" s="8"/>
      <c r="C2" s="8"/>
      <c r="D2" s="8"/>
      <c r="E2" s="8"/>
      <c r="F2" s="8"/>
      <c r="H2" s="57"/>
      <c r="I2" s="57" t="s">
        <v>85</v>
      </c>
      <c r="J2" s="57"/>
    </row>
    <row r="3" spans="1:16" ht="15" customHeight="1" x14ac:dyDescent="0.25">
      <c r="A3" s="8"/>
      <c r="B3" s="8"/>
      <c r="C3" s="8"/>
      <c r="D3" s="8"/>
      <c r="E3" s="8"/>
      <c r="F3" s="8"/>
      <c r="H3" s="57"/>
      <c r="I3" s="57" t="s">
        <v>106</v>
      </c>
      <c r="J3" s="57"/>
    </row>
    <row r="4" spans="1:16" ht="24.75" customHeight="1" x14ac:dyDescent="0.25">
      <c r="A4" s="167" t="s">
        <v>11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6" ht="21.75" customHeight="1" x14ac:dyDescent="0.25">
      <c r="A5" s="167" t="s">
        <v>30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6" ht="17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6" x14ac:dyDescent="0.25">
      <c r="A7" s="172" t="s">
        <v>0</v>
      </c>
      <c r="B7" s="172" t="s">
        <v>23</v>
      </c>
      <c r="C7" s="172" t="s">
        <v>41</v>
      </c>
      <c r="D7" s="172" t="s">
        <v>24</v>
      </c>
      <c r="E7" s="172" t="s">
        <v>25</v>
      </c>
      <c r="F7" s="172" t="s">
        <v>68</v>
      </c>
      <c r="G7" s="172" t="s">
        <v>100</v>
      </c>
      <c r="H7" s="169" t="s">
        <v>37</v>
      </c>
      <c r="I7" s="170"/>
      <c r="J7" s="171"/>
      <c r="K7" s="1"/>
      <c r="L7" s="1"/>
    </row>
    <row r="8" spans="1:16" x14ac:dyDescent="0.25">
      <c r="A8" s="179"/>
      <c r="B8" s="179"/>
      <c r="C8" s="181"/>
      <c r="D8" s="173"/>
      <c r="E8" s="173"/>
      <c r="F8" s="173"/>
      <c r="G8" s="173"/>
      <c r="H8" s="172" t="s">
        <v>72</v>
      </c>
      <c r="I8" s="169" t="s">
        <v>40</v>
      </c>
      <c r="J8" s="171"/>
      <c r="K8" s="1"/>
      <c r="L8" s="1"/>
    </row>
    <row r="9" spans="1:16" x14ac:dyDescent="0.25">
      <c r="A9" s="174"/>
      <c r="B9" s="180"/>
      <c r="C9" s="180"/>
      <c r="D9" s="178"/>
      <c r="E9" s="178"/>
      <c r="F9" s="178"/>
      <c r="G9" s="174"/>
      <c r="H9" s="178"/>
      <c r="I9" s="9" t="s">
        <v>38</v>
      </c>
      <c r="J9" s="9" t="s">
        <v>39</v>
      </c>
      <c r="K9" s="1"/>
      <c r="L9" s="1"/>
    </row>
    <row r="10" spans="1:16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6" ht="36" customHeight="1" x14ac:dyDescent="0.25">
      <c r="A11" s="11" t="s">
        <v>14</v>
      </c>
      <c r="B11" s="129" t="s">
        <v>22</v>
      </c>
      <c r="C11" s="130" t="s">
        <v>42</v>
      </c>
      <c r="D11" s="12" t="s">
        <v>26</v>
      </c>
      <c r="E11" s="161" t="s">
        <v>27</v>
      </c>
      <c r="F11" s="12" t="s">
        <v>28</v>
      </c>
      <c r="G11" s="13">
        <f>G12+G13+G14+G15+G16+G17+G18+G19+G20+G21+G22</f>
        <v>322565.85700000002</v>
      </c>
      <c r="H11" s="13">
        <f t="shared" ref="H11:J11" si="0">H12+H13+H14+H15+H16+H17+H18+H19+H20+H21+H22</f>
        <v>1508.837</v>
      </c>
      <c r="I11" s="13">
        <f t="shared" si="0"/>
        <v>104040</v>
      </c>
      <c r="J11" s="13">
        <f t="shared" si="0"/>
        <v>217017.02000000002</v>
      </c>
    </row>
    <row r="12" spans="1:16" ht="63" customHeight="1" x14ac:dyDescent="0.25">
      <c r="A12" s="14"/>
      <c r="B12" s="116"/>
      <c r="C12" s="107" t="s">
        <v>69</v>
      </c>
      <c r="D12" s="16"/>
      <c r="E12" s="182"/>
      <c r="F12" s="16"/>
      <c r="G12" s="34">
        <f>H12+I12+J12</f>
        <v>40050</v>
      </c>
      <c r="H12" s="33">
        <f>250-150</f>
        <v>100</v>
      </c>
      <c r="I12" s="33">
        <v>20000</v>
      </c>
      <c r="J12" s="33">
        <f>19800+150</f>
        <v>19950</v>
      </c>
    </row>
    <row r="13" spans="1:16" ht="36" customHeight="1" x14ac:dyDescent="0.25">
      <c r="A13" s="14"/>
      <c r="B13" s="116"/>
      <c r="C13" s="107" t="s">
        <v>70</v>
      </c>
      <c r="D13" s="16"/>
      <c r="E13" s="182"/>
      <c r="F13" s="16"/>
      <c r="G13" s="34">
        <f t="shared" ref="G13:G28" si="1">H13+I13+J13</f>
        <v>70100</v>
      </c>
      <c r="H13" s="33">
        <f>300-150</f>
        <v>150</v>
      </c>
      <c r="I13" s="33">
        <v>20000</v>
      </c>
      <c r="J13" s="33">
        <f>49800+150</f>
        <v>49950</v>
      </c>
    </row>
    <row r="14" spans="1:16" ht="48" customHeight="1" x14ac:dyDescent="0.25">
      <c r="A14" s="14"/>
      <c r="B14" s="116"/>
      <c r="C14" s="107" t="s">
        <v>71</v>
      </c>
      <c r="D14" s="16"/>
      <c r="E14" s="182"/>
      <c r="F14" s="16"/>
      <c r="G14" s="34">
        <f t="shared" si="1"/>
        <v>70100</v>
      </c>
      <c r="H14" s="33">
        <f>300-150</f>
        <v>150</v>
      </c>
      <c r="I14" s="33">
        <v>20000</v>
      </c>
      <c r="J14" s="33">
        <f>49800+150</f>
        <v>49950</v>
      </c>
    </row>
    <row r="15" spans="1:16" ht="144" hidden="1" x14ac:dyDescent="0.25">
      <c r="A15" s="19"/>
      <c r="B15" s="82"/>
      <c r="C15" s="81" t="s">
        <v>15</v>
      </c>
      <c r="D15" s="21"/>
      <c r="E15" s="183"/>
      <c r="F15" s="21"/>
      <c r="G15" s="34">
        <f t="shared" si="1"/>
        <v>9843.7000000000007</v>
      </c>
      <c r="H15" s="33">
        <v>0</v>
      </c>
      <c r="I15" s="33">
        <v>450</v>
      </c>
      <c r="J15" s="33">
        <v>9393.7000000000007</v>
      </c>
      <c r="N15" s="4"/>
      <c r="O15" s="4"/>
      <c r="P15" s="4"/>
    </row>
    <row r="16" spans="1:16" ht="109.5" hidden="1" customHeight="1" x14ac:dyDescent="0.25">
      <c r="A16" s="22"/>
      <c r="B16" s="83"/>
      <c r="C16" s="84" t="s">
        <v>17</v>
      </c>
      <c r="D16" s="24"/>
      <c r="E16" s="24"/>
      <c r="F16" s="7"/>
      <c r="G16" s="33">
        <f t="shared" si="1"/>
        <v>5550</v>
      </c>
      <c r="H16" s="33">
        <v>0</v>
      </c>
      <c r="I16" s="33">
        <v>400</v>
      </c>
      <c r="J16" s="33">
        <v>5150</v>
      </c>
    </row>
    <row r="17" spans="1:10" ht="142.5" hidden="1" customHeight="1" x14ac:dyDescent="0.25">
      <c r="A17" s="25"/>
      <c r="B17" s="80"/>
      <c r="C17" s="81" t="s">
        <v>16</v>
      </c>
      <c r="D17" s="5"/>
      <c r="E17" s="5"/>
      <c r="F17" s="5"/>
      <c r="G17" s="34">
        <f t="shared" si="1"/>
        <v>8613.5</v>
      </c>
      <c r="H17" s="33">
        <v>0</v>
      </c>
      <c r="I17" s="33">
        <v>380</v>
      </c>
      <c r="J17" s="33">
        <v>8233.5</v>
      </c>
    </row>
    <row r="18" spans="1:10" ht="180" hidden="1" x14ac:dyDescent="0.25">
      <c r="A18" s="26"/>
      <c r="B18" s="82"/>
      <c r="C18" s="81" t="s">
        <v>43</v>
      </c>
      <c r="D18" s="6"/>
      <c r="E18" s="6"/>
      <c r="F18" s="6"/>
      <c r="G18" s="34">
        <f t="shared" si="1"/>
        <v>12958.5</v>
      </c>
      <c r="H18" s="33">
        <v>0</v>
      </c>
      <c r="I18" s="33">
        <v>470</v>
      </c>
      <c r="J18" s="33">
        <v>12488.5</v>
      </c>
    </row>
    <row r="19" spans="1:10" ht="108" hidden="1" x14ac:dyDescent="0.25">
      <c r="A19" s="22"/>
      <c r="B19" s="78"/>
      <c r="C19" s="81" t="s">
        <v>44</v>
      </c>
      <c r="D19" s="7"/>
      <c r="E19" s="7"/>
      <c r="F19" s="7"/>
      <c r="G19" s="33">
        <f t="shared" si="1"/>
        <v>10255.700000000001</v>
      </c>
      <c r="H19" s="33">
        <v>0</v>
      </c>
      <c r="I19" s="33">
        <v>440</v>
      </c>
      <c r="J19" s="33">
        <v>9815.7000000000007</v>
      </c>
    </row>
    <row r="20" spans="1:10" ht="48.75" hidden="1" customHeight="1" x14ac:dyDescent="0.25">
      <c r="A20" s="25"/>
      <c r="B20" s="85"/>
      <c r="C20" s="84" t="s">
        <v>3</v>
      </c>
      <c r="D20" s="5"/>
      <c r="E20" s="5"/>
      <c r="F20" s="5"/>
      <c r="G20" s="33">
        <f>H20+I20+J20</f>
        <v>84085.62</v>
      </c>
      <c r="H20" s="33">
        <v>1000</v>
      </c>
      <c r="I20" s="33">
        <v>31000</v>
      </c>
      <c r="J20" s="33">
        <v>52085.62</v>
      </c>
    </row>
    <row r="21" spans="1:10" hidden="1" x14ac:dyDescent="0.25">
      <c r="A21" s="25"/>
      <c r="B21" s="85"/>
      <c r="C21" s="84" t="s">
        <v>91</v>
      </c>
      <c r="D21" s="6"/>
      <c r="E21" s="6"/>
      <c r="F21" s="6"/>
      <c r="G21" s="34">
        <f>H21+I21+J21</f>
        <v>8.8369999999999997</v>
      </c>
      <c r="H21" s="67">
        <v>8.8369999999999997</v>
      </c>
      <c r="I21" s="67">
        <v>0</v>
      </c>
      <c r="J21" s="67">
        <v>0</v>
      </c>
    </row>
    <row r="22" spans="1:10" ht="46.5" customHeight="1" x14ac:dyDescent="0.25">
      <c r="A22" s="25"/>
      <c r="B22" s="132"/>
      <c r="C22" s="131" t="s">
        <v>105</v>
      </c>
      <c r="D22" s="31"/>
      <c r="E22" s="31"/>
      <c r="F22" s="6"/>
      <c r="G22" s="34">
        <f t="shared" si="1"/>
        <v>11000</v>
      </c>
      <c r="H22" s="67">
        <v>100</v>
      </c>
      <c r="I22" s="67">
        <v>10900</v>
      </c>
      <c r="J22" s="67">
        <v>0</v>
      </c>
    </row>
    <row r="23" spans="1:10" ht="42.75" hidden="1" customHeight="1" x14ac:dyDescent="0.25">
      <c r="A23" s="25"/>
      <c r="B23" s="85"/>
      <c r="C23" s="93" t="s">
        <v>46</v>
      </c>
      <c r="D23" s="74" t="s">
        <v>26</v>
      </c>
      <c r="E23" s="184" t="s">
        <v>27</v>
      </c>
      <c r="F23" s="73" t="s">
        <v>28</v>
      </c>
      <c r="G23" s="13">
        <f>G24+G25+G26</f>
        <v>81127.37</v>
      </c>
      <c r="H23" s="29">
        <f>H24+H25+H26</f>
        <v>17766.97</v>
      </c>
      <c r="I23" s="29">
        <f>I24+I25+I26</f>
        <v>25710.400000000001</v>
      </c>
      <c r="J23" s="29">
        <f>J24+J25+J26</f>
        <v>37650</v>
      </c>
    </row>
    <row r="24" spans="1:10" ht="52.5" hidden="1" customHeight="1" x14ac:dyDescent="0.25">
      <c r="A24" s="14"/>
      <c r="B24" s="80"/>
      <c r="C24" s="81" t="s">
        <v>34</v>
      </c>
      <c r="D24" s="30"/>
      <c r="E24" s="184"/>
      <c r="F24" s="5"/>
      <c r="G24" s="17">
        <f>H24+I24+J24</f>
        <v>60100</v>
      </c>
      <c r="H24" s="18">
        <v>2450</v>
      </c>
      <c r="I24" s="18">
        <v>20000</v>
      </c>
      <c r="J24" s="18">
        <v>37650</v>
      </c>
    </row>
    <row r="25" spans="1:10" ht="36" hidden="1" x14ac:dyDescent="0.25">
      <c r="A25" s="14"/>
      <c r="B25" s="80"/>
      <c r="C25" s="81" t="s">
        <v>2</v>
      </c>
      <c r="D25" s="30"/>
      <c r="E25" s="30"/>
      <c r="F25" s="5"/>
      <c r="G25" s="17">
        <f>H25+I25+J25</f>
        <v>10316.969999999999</v>
      </c>
      <c r="H25" s="18">
        <v>10316.969999999999</v>
      </c>
      <c r="I25" s="18">
        <v>0</v>
      </c>
      <c r="J25" s="18">
        <v>0</v>
      </c>
    </row>
    <row r="26" spans="1:10" ht="36" hidden="1" x14ac:dyDescent="0.25">
      <c r="A26" s="14"/>
      <c r="B26" s="80"/>
      <c r="C26" s="81" t="s">
        <v>5</v>
      </c>
      <c r="D26" s="30"/>
      <c r="E26" s="30"/>
      <c r="F26" s="5"/>
      <c r="G26" s="17">
        <f>H26+I26+J26</f>
        <v>10710.4</v>
      </c>
      <c r="H26" s="18">
        <v>5000</v>
      </c>
      <c r="I26" s="18">
        <v>5710.4</v>
      </c>
      <c r="J26" s="18">
        <v>0</v>
      </c>
    </row>
    <row r="27" spans="1:10" ht="29.25" customHeight="1" x14ac:dyDescent="0.25">
      <c r="A27" s="14"/>
      <c r="B27" s="116"/>
      <c r="C27" s="130" t="s">
        <v>45</v>
      </c>
      <c r="D27" s="27" t="s">
        <v>26</v>
      </c>
      <c r="E27" s="185" t="s">
        <v>27</v>
      </c>
      <c r="F27" s="161" t="s">
        <v>28</v>
      </c>
      <c r="G27" s="13">
        <f>G28+G29+G30+G31+G32</f>
        <v>202285.32200000001</v>
      </c>
      <c r="H27" s="13">
        <f t="shared" ref="H27:J27" si="2">H28+H29+H30+H31+H32</f>
        <v>18290.04</v>
      </c>
      <c r="I27" s="13">
        <f t="shared" si="2"/>
        <v>34395.281999999999</v>
      </c>
      <c r="J27" s="13">
        <f t="shared" si="2"/>
        <v>149600</v>
      </c>
    </row>
    <row r="28" spans="1:10" hidden="1" x14ac:dyDescent="0.25">
      <c r="A28" s="14"/>
      <c r="B28" s="80"/>
      <c r="C28" s="81" t="s">
        <v>1</v>
      </c>
      <c r="D28" s="30"/>
      <c r="E28" s="184"/>
      <c r="F28" s="182"/>
      <c r="G28" s="34">
        <f t="shared" si="1"/>
        <v>13680.37</v>
      </c>
      <c r="H28" s="33">
        <v>13680.37</v>
      </c>
      <c r="I28" s="33">
        <v>0</v>
      </c>
      <c r="J28" s="33">
        <v>0</v>
      </c>
    </row>
    <row r="29" spans="1:10" ht="24" hidden="1" x14ac:dyDescent="0.25">
      <c r="A29" s="14"/>
      <c r="B29" s="80"/>
      <c r="C29" s="81" t="s">
        <v>4</v>
      </c>
      <c r="D29" s="30"/>
      <c r="E29" s="184"/>
      <c r="F29" s="5"/>
      <c r="G29" s="34">
        <f>H29+I29+J29</f>
        <v>50100</v>
      </c>
      <c r="H29" s="33">
        <v>600</v>
      </c>
      <c r="I29" s="33">
        <v>10000</v>
      </c>
      <c r="J29" s="33">
        <v>39500</v>
      </c>
    </row>
    <row r="30" spans="1:10" ht="54" customHeight="1" x14ac:dyDescent="0.25">
      <c r="A30" s="177"/>
      <c r="B30" s="175"/>
      <c r="C30" s="107" t="s">
        <v>95</v>
      </c>
      <c r="D30" s="30"/>
      <c r="E30" s="184"/>
      <c r="F30" s="5"/>
      <c r="G30" s="34">
        <f>H30+I30+J30</f>
        <v>130100</v>
      </c>
      <c r="H30" s="33">
        <v>0</v>
      </c>
      <c r="I30" s="33">
        <v>20000</v>
      </c>
      <c r="J30" s="33">
        <f>110000+100</f>
        <v>110100</v>
      </c>
    </row>
    <row r="31" spans="1:10" ht="24" hidden="1" x14ac:dyDescent="0.25">
      <c r="A31" s="177"/>
      <c r="B31" s="175"/>
      <c r="C31" s="81" t="s">
        <v>29</v>
      </c>
      <c r="D31" s="30"/>
      <c r="E31" s="64"/>
      <c r="F31" s="5"/>
      <c r="G31" s="34">
        <f>H31+I31+J31</f>
        <v>9.67</v>
      </c>
      <c r="H31" s="33">
        <v>9.67</v>
      </c>
      <c r="I31" s="33">
        <v>0</v>
      </c>
      <c r="J31" s="33">
        <v>0</v>
      </c>
    </row>
    <row r="32" spans="1:10" ht="24" hidden="1" x14ac:dyDescent="0.25">
      <c r="A32" s="177"/>
      <c r="B32" s="176"/>
      <c r="C32" s="81" t="s">
        <v>6</v>
      </c>
      <c r="D32" s="31"/>
      <c r="E32" s="31"/>
      <c r="F32" s="6"/>
      <c r="G32" s="34">
        <f>H32+I32+J32</f>
        <v>8395.2819999999992</v>
      </c>
      <c r="H32" s="33">
        <v>4000</v>
      </c>
      <c r="I32" s="33">
        <v>4395.2820000000002</v>
      </c>
      <c r="J32" s="33">
        <v>0</v>
      </c>
    </row>
    <row r="33" spans="1:15" x14ac:dyDescent="0.25">
      <c r="A33" s="19"/>
      <c r="B33" s="159" t="s">
        <v>13</v>
      </c>
      <c r="C33" s="160"/>
      <c r="D33" s="46"/>
      <c r="E33" s="46"/>
      <c r="F33" s="46"/>
      <c r="G33" s="29">
        <f>G23+G11+G27</f>
        <v>605978.549</v>
      </c>
      <c r="H33" s="29">
        <f>H23+H11+H27</f>
        <v>37565.847000000002</v>
      </c>
      <c r="I33" s="29">
        <f>I23+I11+I27</f>
        <v>164145.682</v>
      </c>
      <c r="J33" s="29">
        <f>J23+J11+J27</f>
        <v>404267.02</v>
      </c>
    </row>
    <row r="34" spans="1:15" ht="41.25" hidden="1" customHeight="1" x14ac:dyDescent="0.25">
      <c r="A34" s="150">
        <v>2</v>
      </c>
      <c r="B34" s="188" t="s">
        <v>47</v>
      </c>
      <c r="C34" s="86" t="s">
        <v>73</v>
      </c>
      <c r="D34" s="27" t="s">
        <v>26</v>
      </c>
      <c r="E34" s="185" t="s">
        <v>27</v>
      </c>
      <c r="F34" s="27" t="s">
        <v>28</v>
      </c>
      <c r="G34" s="29">
        <f>G35+G36+G37+G38</f>
        <v>62627.169999999991</v>
      </c>
      <c r="H34" s="29">
        <f>H35+H36+H37+H38</f>
        <v>23555.069999999996</v>
      </c>
      <c r="I34" s="29">
        <f t="shared" ref="I34:J34" si="3">I35+I36+I37+I38</f>
        <v>39072.1</v>
      </c>
      <c r="J34" s="29">
        <f t="shared" si="3"/>
        <v>0</v>
      </c>
    </row>
    <row r="35" spans="1:15" ht="77.25" hidden="1" customHeight="1" x14ac:dyDescent="0.25">
      <c r="A35" s="151"/>
      <c r="B35" s="189"/>
      <c r="C35" s="84" t="s">
        <v>61</v>
      </c>
      <c r="D35" s="32"/>
      <c r="E35" s="184"/>
      <c r="F35" s="32"/>
      <c r="G35" s="33">
        <f t="shared" ref="G35:G73" si="4">H35+I35+J35</f>
        <v>2770.3</v>
      </c>
      <c r="H35" s="33">
        <v>2770.3</v>
      </c>
      <c r="I35" s="33">
        <v>0</v>
      </c>
      <c r="J35" s="33">
        <v>0</v>
      </c>
      <c r="M35" s="4"/>
      <c r="N35" s="4"/>
      <c r="O35" s="4"/>
    </row>
    <row r="36" spans="1:15" ht="48" hidden="1" x14ac:dyDescent="0.25">
      <c r="A36" s="15"/>
      <c r="B36" s="85"/>
      <c r="C36" s="87" t="s">
        <v>53</v>
      </c>
      <c r="D36" s="30"/>
      <c r="E36" s="30"/>
      <c r="F36" s="30"/>
      <c r="G36" s="33">
        <f t="shared" si="4"/>
        <v>19557.169999999998</v>
      </c>
      <c r="H36" s="33">
        <v>19557.169999999998</v>
      </c>
      <c r="I36" s="33">
        <v>0</v>
      </c>
      <c r="J36" s="33">
        <v>0</v>
      </c>
    </row>
    <row r="37" spans="1:15" ht="60" hidden="1" x14ac:dyDescent="0.25">
      <c r="A37" s="15"/>
      <c r="B37" s="80"/>
      <c r="C37" s="88" t="s">
        <v>58</v>
      </c>
      <c r="D37" s="30"/>
      <c r="E37" s="30"/>
      <c r="F37" s="6"/>
      <c r="G37" s="34">
        <f t="shared" si="4"/>
        <v>40172.1</v>
      </c>
      <c r="H37" s="33">
        <v>1100</v>
      </c>
      <c r="I37" s="33">
        <v>39072.1</v>
      </c>
      <c r="J37" s="33">
        <v>0</v>
      </c>
    </row>
    <row r="38" spans="1:15" ht="84" hidden="1" x14ac:dyDescent="0.25">
      <c r="A38" s="15"/>
      <c r="B38" s="80"/>
      <c r="C38" s="81" t="s">
        <v>77</v>
      </c>
      <c r="D38" s="6"/>
      <c r="E38" s="35" t="s">
        <v>78</v>
      </c>
      <c r="F38" s="36" t="s">
        <v>76</v>
      </c>
      <c r="G38" s="34">
        <f>H38+I38+J38</f>
        <v>127.6</v>
      </c>
      <c r="H38" s="33">
        <v>127.6</v>
      </c>
      <c r="I38" s="33">
        <v>0</v>
      </c>
      <c r="J38" s="33">
        <v>0</v>
      </c>
    </row>
    <row r="39" spans="1:15" ht="39" hidden="1" customHeight="1" x14ac:dyDescent="0.25">
      <c r="A39" s="15"/>
      <c r="B39" s="89"/>
      <c r="C39" s="90" t="s">
        <v>74</v>
      </c>
      <c r="D39" s="27" t="s">
        <v>26</v>
      </c>
      <c r="E39" s="186" t="s">
        <v>27</v>
      </c>
      <c r="F39" s="38" t="s">
        <v>64</v>
      </c>
      <c r="G39" s="13">
        <f>G40+G42+G43</f>
        <v>20395.190000000002</v>
      </c>
      <c r="H39" s="13">
        <f>H40+H42+H43</f>
        <v>20395.190000000002</v>
      </c>
      <c r="I39" s="13">
        <f t="shared" ref="I39:J39" si="5">I40+I42+I43</f>
        <v>0</v>
      </c>
      <c r="J39" s="13">
        <f t="shared" si="5"/>
        <v>0</v>
      </c>
    </row>
    <row r="40" spans="1:15" ht="14.25" hidden="1" customHeight="1" x14ac:dyDescent="0.25">
      <c r="A40" s="15"/>
      <c r="B40" s="89"/>
      <c r="C40" s="91"/>
      <c r="D40" s="32"/>
      <c r="E40" s="187"/>
      <c r="F40" s="59" t="s">
        <v>86</v>
      </c>
      <c r="G40" s="39">
        <f t="shared" ref="G40:G42" si="6">H40+I40+J40</f>
        <v>10805.862000000001</v>
      </c>
      <c r="H40" s="33">
        <f>7444.63+3361.3-0.068</f>
        <v>10805.862000000001</v>
      </c>
      <c r="I40" s="33">
        <v>0</v>
      </c>
      <c r="J40" s="33">
        <v>0</v>
      </c>
      <c r="L40" s="4"/>
    </row>
    <row r="41" spans="1:15" ht="44.25" hidden="1" customHeight="1" x14ac:dyDescent="0.25">
      <c r="A41" s="15"/>
      <c r="B41" s="89"/>
      <c r="C41" s="91"/>
      <c r="D41" s="58"/>
      <c r="E41" s="187"/>
      <c r="F41" s="63" t="s">
        <v>90</v>
      </c>
      <c r="G41" s="61">
        <f t="shared" si="6"/>
        <v>7444.63</v>
      </c>
      <c r="H41" s="62">
        <v>7444.63</v>
      </c>
      <c r="I41" s="62">
        <v>0</v>
      </c>
      <c r="J41" s="62">
        <v>0</v>
      </c>
      <c r="L41" s="4"/>
    </row>
    <row r="42" spans="1:15" ht="39.75" hidden="1" customHeight="1" x14ac:dyDescent="0.25">
      <c r="A42" s="15"/>
      <c r="B42" s="89"/>
      <c r="C42" s="91"/>
      <c r="D42" s="32"/>
      <c r="E42" s="187"/>
      <c r="F42" s="60" t="s">
        <v>67</v>
      </c>
      <c r="G42" s="39">
        <f t="shared" si="6"/>
        <v>6602.8379999999997</v>
      </c>
      <c r="H42" s="33">
        <v>6602.8379999999997</v>
      </c>
      <c r="I42" s="33">
        <v>0</v>
      </c>
      <c r="J42" s="33">
        <v>0</v>
      </c>
    </row>
    <row r="43" spans="1:15" ht="33.75" hidden="1" customHeight="1" x14ac:dyDescent="0.25">
      <c r="A43" s="15"/>
      <c r="B43" s="92"/>
      <c r="C43" s="93"/>
      <c r="D43" s="41"/>
      <c r="E43" s="21"/>
      <c r="F43" s="59" t="s">
        <v>87</v>
      </c>
      <c r="G43" s="39">
        <f t="shared" ref="G43" si="7">H43+I43+J43</f>
        <v>2986.49</v>
      </c>
      <c r="H43" s="33">
        <v>2986.49</v>
      </c>
      <c r="I43" s="33">
        <v>0</v>
      </c>
      <c r="J43" s="33">
        <v>0</v>
      </c>
    </row>
    <row r="44" spans="1:15" ht="17.25" hidden="1" customHeight="1" x14ac:dyDescent="0.25">
      <c r="A44" s="20"/>
      <c r="B44" s="213" t="s">
        <v>13</v>
      </c>
      <c r="C44" s="153"/>
      <c r="D44" s="141"/>
      <c r="E44" s="140"/>
      <c r="F44" s="140"/>
      <c r="G44" s="29">
        <f>G34+G39</f>
        <v>83022.359999999986</v>
      </c>
      <c r="H44" s="29">
        <f>H34+H39</f>
        <v>43950.259999999995</v>
      </c>
      <c r="I44" s="29">
        <f t="shared" ref="I44:J44" si="8">I34+I39</f>
        <v>39072.1</v>
      </c>
      <c r="J44" s="29">
        <f t="shared" si="8"/>
        <v>0</v>
      </c>
    </row>
    <row r="45" spans="1:15" ht="23.25" customHeight="1" x14ac:dyDescent="0.25">
      <c r="A45" s="135">
        <v>3</v>
      </c>
      <c r="B45" s="157" t="s">
        <v>48</v>
      </c>
      <c r="C45" s="130" t="s">
        <v>63</v>
      </c>
      <c r="D45" s="139" t="s">
        <v>26</v>
      </c>
      <c r="E45" s="185" t="s">
        <v>27</v>
      </c>
      <c r="F45" s="161" t="s">
        <v>28</v>
      </c>
      <c r="G45" s="13">
        <f>G46+G47+G48+G49+G50+G52+G53+G54+G55+G56+G57</f>
        <v>170352.04100000003</v>
      </c>
      <c r="H45" s="29">
        <f>H46+H47+H48+H49+H50+H52+H53+H54+H55+H56+H57</f>
        <v>28809.829999999998</v>
      </c>
      <c r="I45" s="29">
        <f t="shared" ref="I45:J45" si="9">I46+I47+I48+I49+I50+I52+I53+I54+I55+I56+I57</f>
        <v>108851.62</v>
      </c>
      <c r="J45" s="29">
        <f t="shared" si="9"/>
        <v>32690.591</v>
      </c>
    </row>
    <row r="46" spans="1:15" ht="69" hidden="1" customHeight="1" x14ac:dyDescent="0.25">
      <c r="A46" s="15"/>
      <c r="B46" s="158"/>
      <c r="C46" s="134" t="s">
        <v>7</v>
      </c>
      <c r="D46" s="30"/>
      <c r="E46" s="184"/>
      <c r="F46" s="182"/>
      <c r="G46" s="34">
        <f t="shared" si="4"/>
        <v>13871.67</v>
      </c>
      <c r="H46" s="33">
        <v>13871.67</v>
      </c>
      <c r="I46" s="33">
        <v>0</v>
      </c>
      <c r="J46" s="33">
        <v>0</v>
      </c>
      <c r="M46" s="4"/>
      <c r="N46" s="4"/>
      <c r="O46" s="4"/>
    </row>
    <row r="47" spans="1:15" ht="70.5" hidden="1" customHeight="1" x14ac:dyDescent="0.25">
      <c r="A47" s="15"/>
      <c r="B47" s="143"/>
      <c r="C47" s="133" t="s">
        <v>54</v>
      </c>
      <c r="D47" s="30"/>
      <c r="E47" s="30"/>
      <c r="F47" s="5"/>
      <c r="G47" s="34">
        <f t="shared" si="4"/>
        <v>6939.37</v>
      </c>
      <c r="H47" s="33">
        <v>6939.37</v>
      </c>
      <c r="I47" s="33">
        <v>0</v>
      </c>
      <c r="J47" s="33">
        <v>0</v>
      </c>
    </row>
    <row r="48" spans="1:15" ht="48" hidden="1" x14ac:dyDescent="0.25">
      <c r="A48" s="15"/>
      <c r="B48" s="143"/>
      <c r="C48" s="133" t="s">
        <v>55</v>
      </c>
      <c r="D48" s="30"/>
      <c r="E48" s="30"/>
      <c r="F48" s="5"/>
      <c r="G48" s="34">
        <f t="shared" si="4"/>
        <v>2409.67</v>
      </c>
      <c r="H48" s="33">
        <v>2409.67</v>
      </c>
      <c r="I48" s="33">
        <v>0</v>
      </c>
      <c r="J48" s="33">
        <v>0</v>
      </c>
    </row>
    <row r="49" spans="1:10" ht="60" hidden="1" x14ac:dyDescent="0.25">
      <c r="A49" s="15"/>
      <c r="B49" s="143"/>
      <c r="C49" s="144" t="s">
        <v>8</v>
      </c>
      <c r="D49" s="30"/>
      <c r="E49" s="30"/>
      <c r="F49" s="5"/>
      <c r="G49" s="34">
        <f t="shared" si="4"/>
        <v>21280.591</v>
      </c>
      <c r="H49" s="33">
        <v>170</v>
      </c>
      <c r="I49" s="33">
        <v>0</v>
      </c>
      <c r="J49" s="33">
        <v>21110.591</v>
      </c>
    </row>
    <row r="50" spans="1:10" ht="60" hidden="1" x14ac:dyDescent="0.25">
      <c r="A50" s="15"/>
      <c r="B50" s="143"/>
      <c r="C50" s="133" t="s">
        <v>59</v>
      </c>
      <c r="D50" s="30"/>
      <c r="E50" s="30"/>
      <c r="F50" s="5"/>
      <c r="G50" s="34">
        <f t="shared" si="4"/>
        <v>7339.8190000000004</v>
      </c>
      <c r="H50" s="33">
        <v>100</v>
      </c>
      <c r="I50" s="33">
        <v>7239.8190000000004</v>
      </c>
      <c r="J50" s="33">
        <v>0</v>
      </c>
    </row>
    <row r="51" spans="1:10" ht="80.25" hidden="1" customHeight="1" x14ac:dyDescent="0.25">
      <c r="A51" s="15"/>
      <c r="B51" s="143"/>
      <c r="C51" s="133" t="s">
        <v>9</v>
      </c>
      <c r="D51" s="30"/>
      <c r="E51" s="30"/>
      <c r="F51" s="5"/>
      <c r="G51" s="34"/>
      <c r="H51" s="33"/>
      <c r="I51" s="33"/>
      <c r="J51" s="33"/>
    </row>
    <row r="52" spans="1:10" ht="48" hidden="1" x14ac:dyDescent="0.25">
      <c r="A52" s="15"/>
      <c r="B52" s="143"/>
      <c r="C52" s="133" t="s">
        <v>56</v>
      </c>
      <c r="D52" s="30"/>
      <c r="E52" s="30"/>
      <c r="F52" s="5"/>
      <c r="G52" s="34">
        <f t="shared" si="4"/>
        <v>3200</v>
      </c>
      <c r="H52" s="33">
        <v>3200</v>
      </c>
      <c r="I52" s="33">
        <v>0</v>
      </c>
      <c r="J52" s="33">
        <v>0</v>
      </c>
    </row>
    <row r="53" spans="1:10" ht="60" hidden="1" x14ac:dyDescent="0.25">
      <c r="A53" s="15"/>
      <c r="B53" s="143"/>
      <c r="C53" s="145" t="s">
        <v>75</v>
      </c>
      <c r="D53" s="30"/>
      <c r="E53" s="30"/>
      <c r="F53" s="5"/>
      <c r="G53" s="147">
        <f t="shared" si="4"/>
        <v>12529.704</v>
      </c>
      <c r="H53" s="67">
        <v>100</v>
      </c>
      <c r="I53" s="67">
        <v>12429.704</v>
      </c>
      <c r="J53" s="67">
        <v>0</v>
      </c>
    </row>
    <row r="54" spans="1:10" ht="49.5" customHeight="1" x14ac:dyDescent="0.25">
      <c r="A54" s="15"/>
      <c r="B54" s="142" t="s">
        <v>101</v>
      </c>
      <c r="C54" s="146" t="s">
        <v>10</v>
      </c>
      <c r="D54" s="30"/>
      <c r="E54" s="138" t="s">
        <v>102</v>
      </c>
      <c r="F54" s="5"/>
      <c r="G54" s="34">
        <f t="shared" si="4"/>
        <v>25131.217000000001</v>
      </c>
      <c r="H54" s="33">
        <f>600-450.88</f>
        <v>149.12</v>
      </c>
      <c r="I54" s="33">
        <f>24531.217+450.88</f>
        <v>24982.097000000002</v>
      </c>
      <c r="J54" s="33">
        <v>0</v>
      </c>
    </row>
    <row r="55" spans="1:10" ht="72" hidden="1" x14ac:dyDescent="0.25">
      <c r="A55" s="15"/>
      <c r="B55" s="80"/>
      <c r="C55" s="121" t="s">
        <v>60</v>
      </c>
      <c r="D55" s="30"/>
      <c r="E55" s="30"/>
      <c r="F55" s="5"/>
      <c r="G55" s="39">
        <f t="shared" si="4"/>
        <v>11850</v>
      </c>
      <c r="H55" s="122">
        <v>270</v>
      </c>
      <c r="I55" s="122">
        <v>0</v>
      </c>
      <c r="J55" s="122">
        <v>11580</v>
      </c>
    </row>
    <row r="56" spans="1:10" ht="48" hidden="1" x14ac:dyDescent="0.25">
      <c r="A56" s="15"/>
      <c r="B56" s="80"/>
      <c r="C56" s="81" t="s">
        <v>94</v>
      </c>
      <c r="D56" s="30"/>
      <c r="E56" s="30"/>
      <c r="F56" s="5"/>
      <c r="G56" s="34">
        <f t="shared" si="4"/>
        <v>50800</v>
      </c>
      <c r="H56" s="33">
        <v>800</v>
      </c>
      <c r="I56" s="33">
        <v>50000</v>
      </c>
      <c r="J56" s="33">
        <v>0</v>
      </c>
    </row>
    <row r="57" spans="1:10" ht="87.75" customHeight="1" x14ac:dyDescent="0.25">
      <c r="A57" s="136"/>
      <c r="B57" s="108"/>
      <c r="C57" s="107" t="s">
        <v>103</v>
      </c>
      <c r="D57" s="41"/>
      <c r="E57" s="41"/>
      <c r="F57" s="137"/>
      <c r="G57" s="34">
        <f t="shared" si="4"/>
        <v>15000</v>
      </c>
      <c r="H57" s="33">
        <f>500+300</f>
        <v>800</v>
      </c>
      <c r="I57" s="33">
        <f>14500-300</f>
        <v>14200</v>
      </c>
      <c r="J57" s="33">
        <v>0</v>
      </c>
    </row>
    <row r="58" spans="1:10" ht="49.5" hidden="1" customHeight="1" x14ac:dyDescent="0.25">
      <c r="A58" s="15"/>
      <c r="B58" s="80"/>
      <c r="C58" s="94" t="s">
        <v>62</v>
      </c>
      <c r="D58" s="43" t="s">
        <v>26</v>
      </c>
      <c r="E58" s="182" t="s">
        <v>27</v>
      </c>
      <c r="F58" s="36" t="s">
        <v>64</v>
      </c>
      <c r="G58" s="29">
        <f t="shared" si="4"/>
        <v>19335.99999</v>
      </c>
      <c r="H58" s="29">
        <f>H59+H60</f>
        <v>5244.55</v>
      </c>
      <c r="I58" s="29">
        <f t="shared" ref="I58:J58" si="10">I59+I60</f>
        <v>14091.449989999999</v>
      </c>
      <c r="J58" s="29">
        <f t="shared" si="10"/>
        <v>0</v>
      </c>
    </row>
    <row r="59" spans="1:10" ht="32.25" hidden="1" customHeight="1" x14ac:dyDescent="0.25">
      <c r="A59" s="15"/>
      <c r="B59" s="80"/>
      <c r="C59" s="95"/>
      <c r="D59" s="43"/>
      <c r="E59" s="182"/>
      <c r="F59" s="44" t="s">
        <v>76</v>
      </c>
      <c r="G59" s="33">
        <f t="shared" si="4"/>
        <v>244.55</v>
      </c>
      <c r="H59" s="33">
        <v>244.55</v>
      </c>
      <c r="I59" s="33">
        <v>0</v>
      </c>
      <c r="J59" s="33">
        <v>0</v>
      </c>
    </row>
    <row r="60" spans="1:10" ht="24" hidden="1" x14ac:dyDescent="0.25">
      <c r="A60" s="15"/>
      <c r="B60" s="82"/>
      <c r="C60" s="96"/>
      <c r="D60" s="45"/>
      <c r="E60" s="183"/>
      <c r="F60" s="44" t="s">
        <v>28</v>
      </c>
      <c r="G60" s="33">
        <f t="shared" si="4"/>
        <v>19091.449990000001</v>
      </c>
      <c r="H60" s="33">
        <v>5000</v>
      </c>
      <c r="I60" s="33">
        <v>14091.449989999999</v>
      </c>
      <c r="J60" s="33">
        <v>0</v>
      </c>
    </row>
    <row r="61" spans="1:10" x14ac:dyDescent="0.25">
      <c r="A61" s="20"/>
      <c r="B61" s="159" t="s">
        <v>13</v>
      </c>
      <c r="C61" s="160"/>
      <c r="D61" s="75"/>
      <c r="E61" s="77"/>
      <c r="F61" s="75"/>
      <c r="G61" s="29">
        <f>G45+G58</f>
        <v>189688.04099000004</v>
      </c>
      <c r="H61" s="29">
        <f>H45+H58</f>
        <v>34054.379999999997</v>
      </c>
      <c r="I61" s="29">
        <f t="shared" ref="I61:J61" si="11">I45+I58</f>
        <v>122943.06998999999</v>
      </c>
      <c r="J61" s="29">
        <f t="shared" si="11"/>
        <v>32690.591</v>
      </c>
    </row>
    <row r="62" spans="1:10" ht="24" hidden="1" x14ac:dyDescent="0.25">
      <c r="A62" s="113">
        <v>4</v>
      </c>
      <c r="B62" s="155" t="s">
        <v>49</v>
      </c>
      <c r="C62" s="79" t="s">
        <v>31</v>
      </c>
      <c r="D62" s="76" t="s">
        <v>26</v>
      </c>
      <c r="E62" s="185" t="s">
        <v>27</v>
      </c>
      <c r="F62" s="76" t="s">
        <v>28</v>
      </c>
      <c r="G62" s="29">
        <f>G63+G64+G65</f>
        <v>75184.67</v>
      </c>
      <c r="H62" s="29">
        <f t="shared" ref="H62:J62" si="12">H63+H64+H65</f>
        <v>1989.67</v>
      </c>
      <c r="I62" s="29">
        <f t="shared" si="12"/>
        <v>48195</v>
      </c>
      <c r="J62" s="29">
        <f t="shared" si="12"/>
        <v>25000</v>
      </c>
    </row>
    <row r="63" spans="1:10" ht="60" hidden="1" x14ac:dyDescent="0.25">
      <c r="A63" s="114"/>
      <c r="B63" s="156"/>
      <c r="C63" s="111" t="s">
        <v>52</v>
      </c>
      <c r="D63" s="30"/>
      <c r="E63" s="212"/>
      <c r="F63" s="30"/>
      <c r="G63" s="33">
        <f t="shared" si="4"/>
        <v>24175</v>
      </c>
      <c r="H63" s="33">
        <v>480</v>
      </c>
      <c r="I63" s="33">
        <v>23695</v>
      </c>
      <c r="J63" s="33">
        <v>0</v>
      </c>
    </row>
    <row r="64" spans="1:10" ht="54.75" hidden="1" customHeight="1" x14ac:dyDescent="0.25">
      <c r="A64" s="115"/>
      <c r="B64" s="97"/>
      <c r="C64" s="87" t="s">
        <v>18</v>
      </c>
      <c r="D64" s="6"/>
      <c r="E64" s="6"/>
      <c r="F64" s="6"/>
      <c r="G64" s="34">
        <f t="shared" si="4"/>
        <v>1009.67</v>
      </c>
      <c r="H64" s="33">
        <v>1009.67</v>
      </c>
      <c r="I64" s="33">
        <v>0</v>
      </c>
      <c r="J64" s="33">
        <v>0</v>
      </c>
    </row>
    <row r="65" spans="1:10" ht="60" hidden="1" x14ac:dyDescent="0.25">
      <c r="A65" s="113"/>
      <c r="B65" s="98"/>
      <c r="C65" s="87" t="s">
        <v>92</v>
      </c>
      <c r="D65" s="23"/>
      <c r="E65" s="23"/>
      <c r="F65" s="23"/>
      <c r="G65" s="71">
        <f t="shared" si="4"/>
        <v>50000</v>
      </c>
      <c r="H65" s="72">
        <v>500</v>
      </c>
      <c r="I65" s="72">
        <v>24500</v>
      </c>
      <c r="J65" s="72">
        <v>25000</v>
      </c>
    </row>
    <row r="66" spans="1:10" hidden="1" x14ac:dyDescent="0.25">
      <c r="A66" s="115"/>
      <c r="B66" s="213" t="s">
        <v>13</v>
      </c>
      <c r="C66" s="153"/>
      <c r="D66" s="75"/>
      <c r="E66" s="75"/>
      <c r="F66" s="75"/>
      <c r="G66" s="29">
        <f>G62</f>
        <v>75184.67</v>
      </c>
      <c r="H66" s="29">
        <f t="shared" ref="H66:J66" si="13">H62</f>
        <v>1989.67</v>
      </c>
      <c r="I66" s="29">
        <f t="shared" si="13"/>
        <v>48195</v>
      </c>
      <c r="J66" s="29">
        <f t="shared" si="13"/>
        <v>25000</v>
      </c>
    </row>
    <row r="67" spans="1:10" ht="24" hidden="1" x14ac:dyDescent="0.25">
      <c r="A67" s="113">
        <v>5</v>
      </c>
      <c r="B67" s="155" t="s">
        <v>32</v>
      </c>
      <c r="C67" s="99" t="s">
        <v>80</v>
      </c>
      <c r="D67" s="103" t="s">
        <v>26</v>
      </c>
      <c r="E67" s="161" t="s">
        <v>27</v>
      </c>
      <c r="F67" s="65" t="s">
        <v>28</v>
      </c>
      <c r="G67" s="13">
        <f>G68+G69+G70+G71+G72</f>
        <v>127083.45699999999</v>
      </c>
      <c r="H67" s="29">
        <f t="shared" ref="H67:J67" si="14">H68+H69+H70+H71+H72</f>
        <v>4078.837</v>
      </c>
      <c r="I67" s="29">
        <f t="shared" si="14"/>
        <v>38700</v>
      </c>
      <c r="J67" s="29">
        <f t="shared" si="14"/>
        <v>84304.62</v>
      </c>
    </row>
    <row r="68" spans="1:10" ht="51.75" hidden="1" customHeight="1" x14ac:dyDescent="0.25">
      <c r="A68" s="114"/>
      <c r="B68" s="165"/>
      <c r="C68" s="81" t="s">
        <v>99</v>
      </c>
      <c r="D68" s="5"/>
      <c r="E68" s="162"/>
      <c r="F68" s="5"/>
      <c r="G68" s="34">
        <f t="shared" si="4"/>
        <v>87950</v>
      </c>
      <c r="H68" s="33">
        <v>2950</v>
      </c>
      <c r="I68" s="33">
        <v>10000</v>
      </c>
      <c r="J68" s="33">
        <v>75000</v>
      </c>
    </row>
    <row r="69" spans="1:10" ht="48" hidden="1" customHeight="1" x14ac:dyDescent="0.25">
      <c r="A69" s="114"/>
      <c r="B69" s="165"/>
      <c r="C69" s="81" t="s">
        <v>93</v>
      </c>
      <c r="D69" s="5"/>
      <c r="E69" s="163"/>
      <c r="F69" s="5"/>
      <c r="G69" s="34">
        <f t="shared" si="4"/>
        <v>8.8369999999999997</v>
      </c>
      <c r="H69" s="33">
        <v>8.8369999999999997</v>
      </c>
      <c r="I69" s="33">
        <v>0</v>
      </c>
      <c r="J69" s="33">
        <v>0</v>
      </c>
    </row>
    <row r="70" spans="1:10" ht="48" hidden="1" x14ac:dyDescent="0.25">
      <c r="A70" s="114"/>
      <c r="B70" s="165"/>
      <c r="C70" s="111" t="s">
        <v>96</v>
      </c>
      <c r="D70" s="5"/>
      <c r="E70" s="163"/>
      <c r="F70" s="5"/>
      <c r="G70" s="34">
        <f t="shared" si="4"/>
        <v>19624.620000000003</v>
      </c>
      <c r="H70" s="33">
        <v>320</v>
      </c>
      <c r="I70" s="33">
        <v>10000</v>
      </c>
      <c r="J70" s="33">
        <v>9304.6200000000008</v>
      </c>
    </row>
    <row r="71" spans="1:10" ht="65.25" hidden="1" customHeight="1" x14ac:dyDescent="0.25">
      <c r="A71" s="114"/>
      <c r="B71" s="165"/>
      <c r="C71" s="81" t="s">
        <v>98</v>
      </c>
      <c r="D71" s="6"/>
      <c r="E71" s="163"/>
      <c r="F71" s="6"/>
      <c r="G71" s="34">
        <f t="shared" si="4"/>
        <v>19500</v>
      </c>
      <c r="H71" s="33">
        <v>800</v>
      </c>
      <c r="I71" s="33">
        <v>18700</v>
      </c>
      <c r="J71" s="33">
        <v>0</v>
      </c>
    </row>
    <row r="72" spans="1:10" ht="52.5" hidden="1" customHeight="1" x14ac:dyDescent="0.25">
      <c r="A72" s="114"/>
      <c r="B72" s="166"/>
      <c r="C72" s="111" t="s">
        <v>97</v>
      </c>
      <c r="D72" s="6"/>
      <c r="E72" s="164"/>
      <c r="F72" s="6"/>
      <c r="G72" s="71">
        <f t="shared" si="4"/>
        <v>0</v>
      </c>
      <c r="H72" s="71">
        <v>0</v>
      </c>
      <c r="I72" s="71">
        <v>0</v>
      </c>
      <c r="J72" s="71">
        <v>0</v>
      </c>
    </row>
    <row r="73" spans="1:10" ht="84" x14ac:dyDescent="0.25">
      <c r="A73" s="114">
        <v>5</v>
      </c>
      <c r="B73" s="128" t="s">
        <v>32</v>
      </c>
      <c r="C73" s="106" t="s">
        <v>81</v>
      </c>
      <c r="D73" s="66" t="s">
        <v>26</v>
      </c>
      <c r="E73" s="40" t="s">
        <v>27</v>
      </c>
      <c r="F73" s="36" t="s">
        <v>28</v>
      </c>
      <c r="G73" s="13">
        <f t="shared" si="4"/>
        <v>28980.719000000001</v>
      </c>
      <c r="H73" s="13">
        <f>2340.363+710+5426.119</f>
        <v>8476.482</v>
      </c>
      <c r="I73" s="13">
        <f>5504.237+7500</f>
        <v>13004.237000000001</v>
      </c>
      <c r="J73" s="13">
        <v>7500</v>
      </c>
    </row>
    <row r="74" spans="1:10" x14ac:dyDescent="0.25">
      <c r="A74" s="115"/>
      <c r="B74" s="203" t="s">
        <v>13</v>
      </c>
      <c r="C74" s="203"/>
      <c r="D74" s="75"/>
      <c r="E74" s="77"/>
      <c r="F74" s="47"/>
      <c r="G74" s="29">
        <f>G67+G73</f>
        <v>156064.17600000001</v>
      </c>
      <c r="H74" s="29">
        <f>H67+H73</f>
        <v>12555.319</v>
      </c>
      <c r="I74" s="29">
        <f>I67+I73</f>
        <v>51704.237000000001</v>
      </c>
      <c r="J74" s="29">
        <f>J67+J73</f>
        <v>91804.62</v>
      </c>
    </row>
    <row r="75" spans="1:10" ht="36" hidden="1" x14ac:dyDescent="0.25">
      <c r="A75" s="150">
        <v>6</v>
      </c>
      <c r="B75" s="154" t="s">
        <v>50</v>
      </c>
      <c r="C75" s="127" t="s">
        <v>33</v>
      </c>
      <c r="D75" s="27" t="s">
        <v>26</v>
      </c>
      <c r="E75" s="161" t="s">
        <v>27</v>
      </c>
      <c r="F75" s="28" t="s">
        <v>28</v>
      </c>
      <c r="G75" s="13">
        <f>G76</f>
        <v>50000</v>
      </c>
      <c r="H75" s="29">
        <f t="shared" ref="H75:J75" si="15">H76</f>
        <v>1000</v>
      </c>
      <c r="I75" s="29">
        <f t="shared" si="15"/>
        <v>49000</v>
      </c>
      <c r="J75" s="29">
        <f t="shared" si="15"/>
        <v>0</v>
      </c>
    </row>
    <row r="76" spans="1:10" ht="42" hidden="1" customHeight="1" x14ac:dyDescent="0.25">
      <c r="A76" s="151"/>
      <c r="B76" s="154"/>
      <c r="C76" s="126" t="s">
        <v>35</v>
      </c>
      <c r="D76" s="48"/>
      <c r="E76" s="200"/>
      <c r="F76" s="42"/>
      <c r="G76" s="34">
        <f t="shared" ref="G76" si="16">H76+I76+J76</f>
        <v>50000</v>
      </c>
      <c r="H76" s="33">
        <f>1000</f>
        <v>1000</v>
      </c>
      <c r="I76" s="33">
        <f>49000</f>
        <v>49000</v>
      </c>
      <c r="J76" s="33">
        <v>0</v>
      </c>
    </row>
    <row r="77" spans="1:10" hidden="1" x14ac:dyDescent="0.25">
      <c r="A77" s="152"/>
      <c r="B77" s="153" t="s">
        <v>13</v>
      </c>
      <c r="C77" s="153"/>
      <c r="D77" s="56"/>
      <c r="E77" s="56"/>
      <c r="F77" s="56"/>
      <c r="G77" s="29">
        <f>G75</f>
        <v>50000</v>
      </c>
      <c r="H77" s="29">
        <f t="shared" ref="H77:J77" si="17">H75</f>
        <v>1000</v>
      </c>
      <c r="I77" s="29">
        <f t="shared" si="17"/>
        <v>49000</v>
      </c>
      <c r="J77" s="29">
        <f t="shared" si="17"/>
        <v>0</v>
      </c>
    </row>
    <row r="78" spans="1:10" ht="74.25" customHeight="1" x14ac:dyDescent="0.25">
      <c r="A78" s="117" t="s">
        <v>36</v>
      </c>
      <c r="B78" s="206" t="s">
        <v>12</v>
      </c>
      <c r="C78" s="106" t="s">
        <v>51</v>
      </c>
      <c r="D78" s="109" t="s">
        <v>26</v>
      </c>
      <c r="E78" s="190" t="s">
        <v>27</v>
      </c>
      <c r="F78" s="68" t="s">
        <v>28</v>
      </c>
      <c r="G78" s="125">
        <f>H78+I78+J78</f>
        <v>600.88</v>
      </c>
      <c r="H78" s="125">
        <f>150.88+450</f>
        <v>600.88</v>
      </c>
      <c r="I78" s="125">
        <f t="shared" ref="I78:J78" si="18">I79+I80+I81+I82+I83</f>
        <v>0</v>
      </c>
      <c r="J78" s="125">
        <f t="shared" si="18"/>
        <v>0</v>
      </c>
    </row>
    <row r="79" spans="1:10" ht="36.75" hidden="1" customHeight="1" x14ac:dyDescent="0.25">
      <c r="A79" s="119"/>
      <c r="B79" s="207"/>
      <c r="C79" s="111" t="s">
        <v>19</v>
      </c>
      <c r="D79" s="110"/>
      <c r="E79" s="191"/>
      <c r="F79" s="105"/>
      <c r="G79" s="71">
        <f>H79+I79+J79</f>
        <v>0</v>
      </c>
      <c r="H79" s="72">
        <v>0</v>
      </c>
      <c r="I79" s="72">
        <v>0</v>
      </c>
      <c r="J79" s="72">
        <v>0</v>
      </c>
    </row>
    <row r="80" spans="1:10" hidden="1" x14ac:dyDescent="0.25">
      <c r="A80" s="120"/>
      <c r="B80" s="208"/>
      <c r="C80" s="111" t="s">
        <v>57</v>
      </c>
      <c r="D80" s="69"/>
      <c r="E80" s="191"/>
      <c r="F80" s="70"/>
      <c r="G80" s="71">
        <f>H80+I80+J80</f>
        <v>0</v>
      </c>
      <c r="H80" s="72">
        <v>0</v>
      </c>
      <c r="I80" s="72">
        <v>0</v>
      </c>
      <c r="J80" s="72">
        <v>0</v>
      </c>
    </row>
    <row r="81" spans="1:13" ht="24" hidden="1" x14ac:dyDescent="0.25">
      <c r="A81" s="120"/>
      <c r="B81" s="112"/>
      <c r="C81" s="111" t="s">
        <v>21</v>
      </c>
      <c r="D81" s="69"/>
      <c r="E81" s="191"/>
      <c r="F81" s="70"/>
      <c r="G81" s="71">
        <f t="shared" ref="G81:G83" si="19">H81+I81+J81</f>
        <v>0</v>
      </c>
      <c r="H81" s="72">
        <v>0</v>
      </c>
      <c r="I81" s="72">
        <v>0</v>
      </c>
      <c r="J81" s="72">
        <v>0</v>
      </c>
    </row>
    <row r="82" spans="1:13" hidden="1" x14ac:dyDescent="0.25">
      <c r="A82" s="49"/>
      <c r="B82" s="104"/>
      <c r="C82" s="111" t="s">
        <v>20</v>
      </c>
      <c r="D82" s="123"/>
      <c r="E82" s="192"/>
      <c r="F82" s="124"/>
      <c r="G82" s="71">
        <f t="shared" si="19"/>
        <v>0</v>
      </c>
      <c r="H82" s="72">
        <v>0</v>
      </c>
      <c r="I82" s="72">
        <v>0</v>
      </c>
      <c r="J82" s="72">
        <v>0</v>
      </c>
    </row>
    <row r="83" spans="1:13" hidden="1" x14ac:dyDescent="0.25">
      <c r="A83" s="120"/>
      <c r="B83" s="104"/>
      <c r="C83" s="121" t="s">
        <v>20</v>
      </c>
      <c r="D83" s="31"/>
      <c r="E83" s="31"/>
      <c r="F83" s="6"/>
      <c r="G83" s="39">
        <f t="shared" si="19"/>
        <v>0</v>
      </c>
      <c r="H83" s="122">
        <v>0</v>
      </c>
      <c r="I83" s="122">
        <v>0</v>
      </c>
      <c r="J83" s="122">
        <v>0</v>
      </c>
    </row>
    <row r="84" spans="1:13" ht="17.25" hidden="1" customHeight="1" x14ac:dyDescent="0.25">
      <c r="A84" s="49"/>
      <c r="B84" s="204" t="s">
        <v>13</v>
      </c>
      <c r="C84" s="205"/>
      <c r="D84" s="50"/>
      <c r="E84" s="50"/>
      <c r="F84" s="50"/>
      <c r="G84" s="51">
        <f>G78</f>
        <v>600.88</v>
      </c>
      <c r="H84" s="51">
        <f>H78</f>
        <v>600.88</v>
      </c>
      <c r="I84" s="51">
        <f>I78</f>
        <v>0</v>
      </c>
      <c r="J84" s="51">
        <f>J78</f>
        <v>0</v>
      </c>
    </row>
    <row r="85" spans="1:13" x14ac:dyDescent="0.25">
      <c r="A85" s="118"/>
      <c r="B85" s="197" t="s">
        <v>65</v>
      </c>
      <c r="C85" s="198"/>
      <c r="D85" s="198"/>
      <c r="E85" s="198"/>
      <c r="F85" s="199"/>
      <c r="G85" s="53">
        <f>G44+G33+G61+G66+G74+G77+G78</f>
        <v>1160538.6759899999</v>
      </c>
      <c r="H85" s="53">
        <f t="shared" ref="H85:J85" si="20">H44+H33+H61+H66+H74+H77+H78</f>
        <v>131716.356</v>
      </c>
      <c r="I85" s="53">
        <f t="shared" si="20"/>
        <v>475060.08899000002</v>
      </c>
      <c r="J85" s="53">
        <f t="shared" si="20"/>
        <v>553762.23100000003</v>
      </c>
      <c r="M85" s="4"/>
    </row>
    <row r="86" spans="1:13" hidden="1" x14ac:dyDescent="0.25">
      <c r="A86" s="52"/>
      <c r="B86" s="195" t="s">
        <v>79</v>
      </c>
      <c r="C86" s="201"/>
      <c r="D86" s="201"/>
      <c r="E86" s="201"/>
      <c r="F86" s="202"/>
      <c r="G86" s="39">
        <f t="shared" ref="G86:G91" si="21">H86+I86+J86</f>
        <v>372.15</v>
      </c>
      <c r="H86" s="39">
        <f>H59+H38</f>
        <v>372.15</v>
      </c>
      <c r="I86" s="39">
        <f>I59+I38</f>
        <v>0</v>
      </c>
      <c r="J86" s="39">
        <f>J59+J38</f>
        <v>0</v>
      </c>
      <c r="M86" s="4"/>
    </row>
    <row r="87" spans="1:13" x14ac:dyDescent="0.25">
      <c r="A87" s="102"/>
      <c r="B87" s="209" t="s">
        <v>104</v>
      </c>
      <c r="C87" s="210"/>
      <c r="D87" s="210"/>
      <c r="E87" s="210"/>
      <c r="F87" s="211"/>
      <c r="G87" s="39">
        <f>H87+I87+J87</f>
        <v>1157180.03599</v>
      </c>
      <c r="H87" s="33">
        <f>H33+H44+H61+H66+H74+H77+H78-H43-H59-H38</f>
        <v>128357.71599999999</v>
      </c>
      <c r="I87" s="33">
        <f t="shared" ref="I87:J87" si="22">I33+I44+I61+I66+I74+I77+I78-I43-I59-I38</f>
        <v>475060.08899000002</v>
      </c>
      <c r="J87" s="33">
        <f t="shared" si="22"/>
        <v>553762.23100000003</v>
      </c>
      <c r="M87" s="4"/>
    </row>
    <row r="88" spans="1:13" hidden="1" x14ac:dyDescent="0.25">
      <c r="A88" s="37"/>
      <c r="B88" s="149" t="s">
        <v>88</v>
      </c>
      <c r="C88" s="193"/>
      <c r="D88" s="193"/>
      <c r="E88" s="193"/>
      <c r="F88" s="194"/>
      <c r="G88" s="54"/>
      <c r="H88" s="18"/>
      <c r="I88" s="18"/>
      <c r="J88" s="18"/>
      <c r="L88" s="4"/>
      <c r="M88" s="4"/>
    </row>
    <row r="89" spans="1:13" hidden="1" x14ac:dyDescent="0.25">
      <c r="A89" s="37"/>
      <c r="B89" s="148" t="s">
        <v>67</v>
      </c>
      <c r="C89" s="149"/>
      <c r="D89" s="100"/>
      <c r="E89" s="100"/>
      <c r="F89" s="101"/>
      <c r="G89" s="54">
        <f t="shared" si="21"/>
        <v>6602.8379999999997</v>
      </c>
      <c r="H89" s="18">
        <v>6602.8379999999997</v>
      </c>
      <c r="I89" s="18">
        <v>0</v>
      </c>
      <c r="J89" s="18">
        <v>0</v>
      </c>
      <c r="L89" s="4"/>
      <c r="M89" s="4"/>
    </row>
    <row r="90" spans="1:13" hidden="1" x14ac:dyDescent="0.25">
      <c r="A90" s="37"/>
      <c r="B90" s="148" t="s">
        <v>89</v>
      </c>
      <c r="C90" s="149"/>
      <c r="D90" s="100"/>
      <c r="E90" s="100"/>
      <c r="F90" s="101"/>
      <c r="G90" s="54">
        <f t="shared" si="21"/>
        <v>7444.63</v>
      </c>
      <c r="H90" s="18">
        <v>7444.63</v>
      </c>
      <c r="I90" s="18">
        <v>0</v>
      </c>
      <c r="J90" s="18">
        <v>0</v>
      </c>
      <c r="L90" s="4"/>
      <c r="M90" s="4"/>
    </row>
    <row r="91" spans="1:13" ht="19.5" hidden="1" x14ac:dyDescent="0.35">
      <c r="A91" s="55"/>
      <c r="B91" s="195" t="s">
        <v>66</v>
      </c>
      <c r="C91" s="195"/>
      <c r="D91" s="195"/>
      <c r="E91" s="195"/>
      <c r="F91" s="196"/>
      <c r="G91" s="39">
        <f t="shared" si="21"/>
        <v>2986.49</v>
      </c>
      <c r="H91" s="33">
        <v>2986.49</v>
      </c>
      <c r="I91" s="33">
        <v>0</v>
      </c>
      <c r="J91" s="33">
        <v>0</v>
      </c>
      <c r="M91" s="4"/>
    </row>
    <row r="92" spans="1:13" ht="61.5" customHeight="1" x14ac:dyDescent="0.35">
      <c r="A92" s="1"/>
      <c r="H92" s="2"/>
      <c r="I92" s="1"/>
      <c r="J92" s="1"/>
    </row>
    <row r="93" spans="1:13" ht="17.25" customHeight="1" x14ac:dyDescent="0.35">
      <c r="A93" s="2" t="s">
        <v>82</v>
      </c>
      <c r="B93" s="3"/>
      <c r="C93" s="1"/>
      <c r="D93" s="1"/>
      <c r="E93" s="2" t="s">
        <v>83</v>
      </c>
    </row>
  </sheetData>
  <mergeCells count="49">
    <mergeCell ref="F45:F46"/>
    <mergeCell ref="B34:B35"/>
    <mergeCell ref="E78:E82"/>
    <mergeCell ref="B88:F88"/>
    <mergeCell ref="B91:F91"/>
    <mergeCell ref="B85:F85"/>
    <mergeCell ref="E75:E76"/>
    <mergeCell ref="B86:F86"/>
    <mergeCell ref="B74:C74"/>
    <mergeCell ref="B84:C84"/>
    <mergeCell ref="B78:B80"/>
    <mergeCell ref="E58:E60"/>
    <mergeCell ref="B87:F87"/>
    <mergeCell ref="E62:E63"/>
    <mergeCell ref="B66:C66"/>
    <mergeCell ref="B44:C44"/>
    <mergeCell ref="E11:E15"/>
    <mergeCell ref="E23:E24"/>
    <mergeCell ref="E27:E30"/>
    <mergeCell ref="E34:E35"/>
    <mergeCell ref="E45:E46"/>
    <mergeCell ref="E39:E42"/>
    <mergeCell ref="A5:J5"/>
    <mergeCell ref="A4:J4"/>
    <mergeCell ref="H7:J7"/>
    <mergeCell ref="G7:G9"/>
    <mergeCell ref="B33:C33"/>
    <mergeCell ref="B30:B32"/>
    <mergeCell ref="A30:A32"/>
    <mergeCell ref="E7:E9"/>
    <mergeCell ref="F7:F9"/>
    <mergeCell ref="A7:A9"/>
    <mergeCell ref="B7:B9"/>
    <mergeCell ref="C7:C9"/>
    <mergeCell ref="D7:D9"/>
    <mergeCell ref="I8:J8"/>
    <mergeCell ref="F27:F28"/>
    <mergeCell ref="H8:H9"/>
    <mergeCell ref="A34:A35"/>
    <mergeCell ref="B62:B63"/>
    <mergeCell ref="B45:B46"/>
    <mergeCell ref="B61:C61"/>
    <mergeCell ref="E67:E72"/>
    <mergeCell ref="B67:B72"/>
    <mergeCell ref="B89:C89"/>
    <mergeCell ref="B90:C90"/>
    <mergeCell ref="A75:A77"/>
    <mergeCell ref="B77:C77"/>
    <mergeCell ref="B75:B76"/>
  </mergeCells>
  <pageMargins left="0.70866141732283472" right="0.59055118110236227" top="0.98425196850393704" bottom="0.59055118110236227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2019-04-24T11:02:23Z</dcterms:modified>
</cp:coreProperties>
</file>