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60" windowWidth="11340" windowHeight="453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додаток!$A$1:$F$149</definedName>
  </definedNames>
  <calcPr calcId="145621"/>
</workbook>
</file>

<file path=xl/calcChain.xml><?xml version="1.0" encoding="utf-8"?>
<calcChain xmlns="http://schemas.openxmlformats.org/spreadsheetml/2006/main">
  <c r="F17" i="4" l="1"/>
  <c r="E16" i="4"/>
  <c r="F16" i="4" s="1"/>
  <c r="E15" i="4"/>
  <c r="F15" i="4" s="1"/>
  <c r="F14" i="4"/>
  <c r="F13" i="4"/>
  <c r="E13" i="4"/>
  <c r="D11" i="4"/>
  <c r="E12" i="4" l="1"/>
  <c r="E11" i="4" l="1"/>
  <c r="F11" i="4" s="1"/>
  <c r="F12" i="4"/>
  <c r="E76" i="4" l="1"/>
  <c r="E66" i="4" s="1"/>
  <c r="F79" i="4"/>
  <c r="F78" i="4"/>
  <c r="F76" i="4" l="1"/>
  <c r="E143" i="4"/>
  <c r="E96" i="4"/>
  <c r="E97" i="4"/>
  <c r="E98" i="4"/>
  <c r="F99" i="4"/>
  <c r="F98" i="4"/>
  <c r="E94" i="4"/>
  <c r="E55" i="4"/>
  <c r="E118" i="4"/>
  <c r="F101" i="4"/>
  <c r="F100" i="4"/>
  <c r="E106" i="4"/>
  <c r="E84" i="4"/>
  <c r="E147" i="4" s="1"/>
  <c r="E21" i="4"/>
  <c r="E140" i="4"/>
  <c r="F57" i="4"/>
  <c r="F56" i="4"/>
  <c r="F55" i="4"/>
  <c r="D54" i="4"/>
  <c r="E29" i="4"/>
  <c r="E54" i="4" l="1"/>
  <c r="F54" i="4" s="1"/>
  <c r="F70" i="4"/>
  <c r="D67" i="4"/>
  <c r="E59" i="4" l="1"/>
  <c r="E49" i="4" l="1"/>
  <c r="F46" i="4"/>
  <c r="E115" i="4" l="1"/>
  <c r="E113" i="4" s="1"/>
  <c r="E146" i="4" s="1"/>
  <c r="E102" i="4" l="1"/>
  <c r="E51" i="4"/>
  <c r="F51" i="4" s="1"/>
  <c r="D50" i="4"/>
  <c r="F53" i="4"/>
  <c r="F49" i="4"/>
  <c r="F48" i="4"/>
  <c r="F47" i="4"/>
  <c r="D44" i="4"/>
  <c r="E50" i="4" l="1"/>
  <c r="E45" i="4" s="1"/>
  <c r="F45" i="4" s="1"/>
  <c r="E44" i="4" l="1"/>
  <c r="F44" i="4" s="1"/>
  <c r="F50" i="4"/>
  <c r="E112" i="4"/>
  <c r="F115" i="4"/>
  <c r="F114" i="4"/>
  <c r="F113" i="4"/>
  <c r="F112" i="4"/>
  <c r="E111" i="4"/>
  <c r="F111" i="4" s="1"/>
  <c r="D109" i="4"/>
  <c r="F132" i="4"/>
  <c r="E133" i="4"/>
  <c r="F135" i="4"/>
  <c r="E127" i="4"/>
  <c r="E125" i="4"/>
  <c r="E123" i="4"/>
  <c r="E121" i="4"/>
  <c r="E119" i="4"/>
  <c r="E107" i="4"/>
  <c r="E105" i="4" s="1"/>
  <c r="F61" i="4"/>
  <c r="E93" i="4"/>
  <c r="E91" i="4"/>
  <c r="E89" i="4"/>
  <c r="E87" i="4"/>
  <c r="E85" i="4"/>
  <c r="F85" i="4" s="1"/>
  <c r="F86" i="4"/>
  <c r="E117" i="4" l="1"/>
  <c r="E83" i="4"/>
  <c r="E110" i="4"/>
  <c r="F110" i="4" s="1"/>
  <c r="E109" i="4" l="1"/>
  <c r="F109" i="4" s="1"/>
  <c r="E10" i="4" l="1"/>
  <c r="E18" i="4" l="1"/>
  <c r="F18" i="4" s="1"/>
  <c r="F10" i="4"/>
  <c r="F33" i="4" l="1"/>
  <c r="F34" i="4"/>
  <c r="F38" i="4"/>
  <c r="F39" i="4"/>
  <c r="F40" i="4"/>
  <c r="F41" i="4"/>
  <c r="F42" i="4"/>
  <c r="F43" i="4"/>
  <c r="F37" i="4"/>
  <c r="E35" i="4"/>
  <c r="D81" i="4"/>
  <c r="D80" i="4"/>
  <c r="D19" i="4"/>
  <c r="E67" i="4"/>
  <c r="F25" i="4" l="1"/>
  <c r="E31" i="4" l="1"/>
  <c r="F35" i="4"/>
  <c r="F64" i="4"/>
  <c r="E63" i="4"/>
  <c r="F63" i="4" s="1"/>
  <c r="D62" i="4"/>
  <c r="F75" i="4"/>
  <c r="F73" i="4"/>
  <c r="F72" i="4"/>
  <c r="F69" i="4"/>
  <c r="F74" i="4"/>
  <c r="E62" i="4" l="1"/>
  <c r="F62" i="4" s="1"/>
  <c r="F71" i="4"/>
  <c r="F67" i="4" l="1"/>
  <c r="F29" i="4"/>
  <c r="F90" i="4" l="1"/>
  <c r="F26" i="4"/>
  <c r="F22" i="4" l="1"/>
  <c r="F89" i="4"/>
  <c r="D142" i="4"/>
  <c r="E131" i="4" l="1"/>
  <c r="F60" i="4"/>
  <c r="E130" i="4" l="1"/>
  <c r="E28" i="4" l="1"/>
  <c r="E30" i="4"/>
  <c r="F32" i="4"/>
  <c r="F31" i="4"/>
  <c r="D30" i="4"/>
  <c r="F30" i="4" l="1"/>
  <c r="F23" i="4"/>
  <c r="F24" i="4"/>
  <c r="F140" i="4" l="1"/>
  <c r="D136" i="4"/>
  <c r="D20" i="4"/>
  <c r="D145" i="4"/>
  <c r="E139" i="4" l="1"/>
  <c r="E138" i="4"/>
  <c r="E81" i="4" s="1"/>
  <c r="E144" i="4" l="1"/>
  <c r="F138" i="4"/>
  <c r="E137" i="4"/>
  <c r="F139" i="4"/>
  <c r="E20" i="4"/>
  <c r="F21" i="4"/>
  <c r="F20" i="4" l="1"/>
  <c r="F137" i="4"/>
  <c r="E136" i="4"/>
  <c r="F136" i="4" s="1"/>
  <c r="D65" i="4" l="1"/>
  <c r="F128" i="4"/>
  <c r="F124" i="4"/>
  <c r="F127" i="4"/>
  <c r="F125" i="4"/>
  <c r="F123" i="4"/>
  <c r="D116" i="4"/>
  <c r="F126" i="4"/>
  <c r="F131" i="4"/>
  <c r="D129" i="4"/>
  <c r="D104" i="4"/>
  <c r="D58" i="4"/>
  <c r="F103" i="4"/>
  <c r="D95" i="4"/>
  <c r="D27" i="4"/>
  <c r="F122" i="4" l="1"/>
  <c r="F121" i="4"/>
  <c r="E58" i="4"/>
  <c r="F102" i="4"/>
  <c r="E95" i="4"/>
  <c r="E27" i="4"/>
  <c r="E104" i="4" l="1"/>
  <c r="E116" i="4"/>
  <c r="E129" i="4"/>
  <c r="E65" i="4" l="1"/>
  <c r="E19" i="4" s="1"/>
  <c r="F94" i="4"/>
  <c r="F93" i="4"/>
  <c r="D82" i="4" l="1"/>
  <c r="F91" i="4" l="1"/>
  <c r="F120" i="4" l="1"/>
  <c r="F119" i="4"/>
  <c r="E82" i="4" l="1"/>
  <c r="E80" i="4" s="1"/>
  <c r="F118" i="4"/>
  <c r="F92" i="4" l="1"/>
  <c r="F106" i="4"/>
  <c r="F97" i="4"/>
  <c r="F146" i="4"/>
  <c r="F134" i="4"/>
  <c r="F87" i="4"/>
  <c r="F108" i="4"/>
  <c r="D141" i="4"/>
  <c r="F147" i="4"/>
  <c r="F88" i="4"/>
  <c r="F107" i="4"/>
  <c r="F144" i="4"/>
  <c r="E145" i="4"/>
  <c r="F28" i="4"/>
  <c r="F116" i="4"/>
  <c r="F117" i="4"/>
  <c r="F96" i="4"/>
  <c r="F95" i="4"/>
  <c r="F27" i="4"/>
  <c r="F145" i="4" l="1"/>
  <c r="F133" i="4"/>
  <c r="F84" i="4"/>
  <c r="F58" i="4" l="1"/>
  <c r="F59" i="4"/>
  <c r="F81" i="4"/>
  <c r="F66" i="4"/>
  <c r="F65" i="4"/>
  <c r="F104" i="4"/>
  <c r="F105" i="4"/>
  <c r="F129" i="4"/>
  <c r="F130" i="4"/>
  <c r="F83" i="4" l="1"/>
  <c r="F19" i="4" l="1"/>
  <c r="F82" i="4"/>
  <c r="F80" i="4"/>
  <c r="E141" i="4" l="1"/>
  <c r="F141" i="4" s="1"/>
  <c r="E142" i="4" l="1"/>
  <c r="F142" i="4" s="1"/>
  <c r="F143" i="4"/>
</calcChain>
</file>

<file path=xl/sharedStrings.xml><?xml version="1.0" encoding="utf-8"?>
<sst xmlns="http://schemas.openxmlformats.org/spreadsheetml/2006/main" count="224" uniqueCount="148">
  <si>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</si>
  <si>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</si>
  <si>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</si>
  <si>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</si>
  <si>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</si>
  <si>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</si>
  <si>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</si>
  <si>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</si>
  <si>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</si>
  <si>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</si>
  <si>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</si>
  <si>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</si>
  <si>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</si>
  <si>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</si>
  <si>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</si>
  <si>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</si>
  <si>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</si>
  <si>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</si>
  <si>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</si>
  <si>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</si>
  <si>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</si>
  <si>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</si>
  <si>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</si>
  <si>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</si>
  <si>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</si>
  <si>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Інші програми та заходи у сфері освіти</t>
  </si>
  <si>
    <t>1162</t>
  </si>
  <si>
    <t>0611162</t>
  </si>
  <si>
    <t>Утримання та навчально-тренувальна робота комунальних дитячо-юнацьких спортивних шкіл</t>
  </si>
  <si>
    <t>0615031</t>
  </si>
  <si>
    <t>0700000</t>
  </si>
  <si>
    <t>0710000</t>
  </si>
  <si>
    <t>0712010</t>
  </si>
  <si>
    <t>Забезпечення діяльності палаців i будинків культури, клубів, центрів дозвілля та iнших клубних закладів</t>
  </si>
  <si>
    <t>Інгулецької</t>
  </si>
  <si>
    <t>Центрально-Міської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</si>
  <si>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</si>
  <si>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</si>
  <si>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</si>
  <si>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</si>
  <si>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7321</t>
  </si>
  <si>
    <t>7322</t>
  </si>
  <si>
    <t>Будівництво медичних установ та закладів</t>
  </si>
  <si>
    <t>Будівництво установ та закладів культури</t>
  </si>
  <si>
    <t>7324</t>
  </si>
  <si>
    <t xml:space="preserve">             Додаток</t>
  </si>
  <si>
    <t>у тому числі комунальні послуги та енергоносії</t>
  </si>
  <si>
    <t xml:space="preserve">Проект унесення змін до показників міського бюджету на 2019 рік </t>
  </si>
  <si>
    <t xml:space="preserve">Затверджено на 2019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</si>
  <si>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01.01.2019</t>
  </si>
  <si>
    <t xml:space="preserve"> - дефіцит за рахунок розподілу залишків коштів, що склалися на рахунках спеціального фонду міського бюджету станом на 01.01.2019</t>
  </si>
  <si>
    <t>Уточнені показники на 2019 рік</t>
  </si>
  <si>
    <t>Департамент освіти і науки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</si>
  <si>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</si>
  <si>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</si>
  <si>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</si>
  <si>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</si>
  <si>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</si>
  <si>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Департамент розвитку інфраструктури міста виконкому Криворізької міської ради</t>
  </si>
  <si>
    <t>Департамент регулювання містобудівної діяльності та земельних відносин виконкому Криворізької міської ради</t>
  </si>
  <si>
    <t>видатки розвитку</t>
  </si>
  <si>
    <t>1517310</t>
  </si>
  <si>
    <t>1517321</t>
  </si>
  <si>
    <t>1517322</t>
  </si>
  <si>
    <t>1517324</t>
  </si>
  <si>
    <t>9770</t>
  </si>
  <si>
    <t xml:space="preserve">Інші субвенції з місцевого бюджету, у тому числі: </t>
  </si>
  <si>
    <t>у тому числі за бюджетами районих у місті рад</t>
  </si>
  <si>
    <t>Довгинцівської</t>
  </si>
  <si>
    <t>Саксаганської</t>
  </si>
  <si>
    <t>Надання дошкільної освіти</t>
  </si>
  <si>
    <t>0611010</t>
  </si>
  <si>
    <t>1010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</si>
  <si>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</si>
  <si>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</si>
  <si>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</si>
  <si>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2019 році</t>
  </si>
  <si>
    <t xml:space="preserve">Інші дотації з місцевого бюджету </t>
  </si>
  <si>
    <t>3719150</t>
  </si>
  <si>
    <t>9150</t>
  </si>
  <si>
    <t>Покровської</t>
  </si>
  <si>
    <t>Тернівської</t>
  </si>
  <si>
    <t>Інші заходи, пов'язані з економічною діяльністю</t>
  </si>
  <si>
    <t>1517693</t>
  </si>
  <si>
    <t>7693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</si>
  <si>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</si>
  <si>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</si>
  <si>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</si>
  <si>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0819210</t>
  </si>
  <si>
    <t>9210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</si>
  <si>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 </t>
  </si>
  <si>
    <t>Металургійної</t>
  </si>
  <si>
    <t>Інші заходи у сфері соціального захисту і соціального забезпечення</t>
  </si>
  <si>
    <t>3242</t>
  </si>
  <si>
    <t>0813242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</si>
  <si>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</si>
  <si>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</si>
  <si>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</si>
  <si>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Доходи загального фонду разом:</t>
  </si>
  <si>
    <t>Офіційні трансферти (розшифровуються за видами трансфертів та бюджетів)</t>
  </si>
  <si>
    <t xml:space="preserve">Від органів державного управління </t>
  </si>
  <si>
    <t>Субвенції з місцевих бюджетів іншим місцевим бюджетам</t>
  </si>
  <si>
    <t>41053900</t>
  </si>
  <si>
    <t>Інші  субвенції з місцевого бюджету, у тому числі:</t>
  </si>
  <si>
    <t xml:space="preserve">  -на проведення досліджень та надання медичної допомоги мешканцям Карпівської сільської ради Широківського району Дніпропетровської області в КЗ «Криворізька міська лікарня №17» ДОР»</t>
  </si>
  <si>
    <t>Доходи загального та спеціального фондів разом:</t>
  </si>
  <si>
    <t>1517325</t>
  </si>
  <si>
    <t>7325</t>
  </si>
  <si>
    <t>Будівництво споруд, установ та закладів фізичної культури і спорту</t>
  </si>
  <si>
    <t>1617691</t>
  </si>
  <si>
    <t>7691</t>
  </si>
  <si>
    <t xml:space="preserve">Відділ транспорту і зв'язку виконкому Криворізької міської ради </t>
  </si>
  <si>
    <t>1917670</t>
  </si>
  <si>
    <t>7670</t>
  </si>
  <si>
    <t>Внески до статутного капіталу суб’єктів господарювання</t>
  </si>
  <si>
    <t>Інспекція з благоустрою виконкому Криворізької міської ради</t>
  </si>
  <si>
    <t>1417691</t>
  </si>
  <si>
    <t xml:space="preserve">Керуюча справами виконкому </t>
  </si>
  <si>
    <t>Т.Мала</t>
  </si>
  <si>
    <t>Інші заходи в галузі культури і мистецтва</t>
  </si>
  <si>
    <t>1014082</t>
  </si>
  <si>
    <t>4082</t>
  </si>
  <si>
    <t>1019770</t>
  </si>
  <si>
    <t>1017324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</si>
  <si>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</si>
  <si>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</si>
  <si>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</si>
  <si>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Департамент у справах сім'ї, молоді та спорту виконкому Криворізької  міської ради</t>
  </si>
  <si>
    <t>1115021</t>
  </si>
  <si>
    <t>5021</t>
  </si>
  <si>
    <t>Утримання центрів фізичної культури і спорту осіб з інвалідністю і реабілітаційних шкіл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</si>
  <si>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</si>
  <si>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</si>
  <si>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</si>
  <si>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1014010</t>
  </si>
  <si>
    <t>4010</t>
  </si>
  <si>
    <t>Фінансова підтримка театрів</t>
  </si>
  <si>
    <t>у тому числі за:</t>
  </si>
  <si>
    <t>обласним бюджетом</t>
  </si>
  <si>
    <t>3719510</t>
  </si>
  <si>
    <t>9510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</si>
  <si>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</si>
  <si>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3718500</t>
  </si>
  <si>
    <t>8500</t>
  </si>
  <si>
    <t>Нерозподілені трансферти з державного бюджету</t>
  </si>
  <si>
    <t>Субвенції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</si>
  <si>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</si>
  <si>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 xml:space="preserve">            13.02.2019 №55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</si>
</sst>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7" fillId="0" borderId="0" xfId="0" applyFont="1" applyFill="1"/>
    <xf numFmtId="4" fontId="24" fillId="0" borderId="0" xfId="0" applyNumberFormat="1" applyFont="1" applyFill="1"/>
    <xf numFmtId="4" fontId="9" fillId="0" borderId="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0" fontId="28" fillId="2" borderId="1" xfId="0" applyFont="1" applyFill="1" applyBorder="1"/>
    <xf numFmtId="0" fontId="29" fillId="2" borderId="2" xfId="0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0" fontId="28" fillId="2" borderId="2" xfId="0" applyFont="1" applyFill="1" applyBorder="1"/>
    <xf numFmtId="0" fontId="5" fillId="2" borderId="17" xfId="0" applyFont="1" applyFill="1" applyBorder="1"/>
    <xf numFmtId="0" fontId="5" fillId="4" borderId="10" xfId="0" applyFont="1" applyFill="1" applyBorder="1"/>
    <xf numFmtId="49" fontId="2" fillId="4" borderId="1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top" wrapText="1"/>
    </xf>
    <xf numFmtId="4" fontId="3" fillId="4" borderId="5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"/>
  <sheetViews>
    <sheetView tabSelected="1" view="pageBreakPreview" zoomScale="89" zoomScaleNormal="93" zoomScaleSheetLayoutView="89" workbookViewId="0">
      <selection activeCell="D7" sqref="D7:D8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3.42578125" customWidth="1"/>
    <col min="5" max="5" width="19.85546875" customWidth="1"/>
    <col min="6" max="6" width="22.71093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52" t="s">
        <v>45</v>
      </c>
      <c r="E1" s="51"/>
      <c r="F1" s="34"/>
      <c r="G1" s="20"/>
    </row>
    <row r="2" spans="1:8" ht="24.75" customHeight="1" x14ac:dyDescent="0.65">
      <c r="A2" s="5"/>
      <c r="B2" s="5"/>
      <c r="C2" s="5"/>
      <c r="D2" s="52" t="s">
        <v>18</v>
      </c>
      <c r="E2" s="36"/>
      <c r="F2" s="35"/>
      <c r="G2" s="21"/>
    </row>
    <row r="3" spans="1:8" ht="18.75" customHeight="1" x14ac:dyDescent="0.3">
      <c r="A3" s="5"/>
      <c r="B3" s="5"/>
      <c r="C3" s="5"/>
      <c r="D3" s="20" t="s">
        <v>147</v>
      </c>
      <c r="E3" s="20"/>
      <c r="F3" s="21"/>
      <c r="G3" s="21"/>
    </row>
    <row r="4" spans="1:8" ht="26.25" customHeight="1" x14ac:dyDescent="0.25">
      <c r="A4" s="119" t="s">
        <v>47</v>
      </c>
      <c r="B4" s="119"/>
      <c r="C4" s="120"/>
      <c r="D4" s="120"/>
      <c r="E4" s="120"/>
      <c r="F4" s="120"/>
      <c r="G4" s="17"/>
      <c r="H4" s="1"/>
    </row>
    <row r="5" spans="1:8" ht="12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23" t="s">
        <v>12</v>
      </c>
      <c r="B7" s="123" t="s">
        <v>20</v>
      </c>
      <c r="C7" s="121" t="s">
        <v>1</v>
      </c>
      <c r="D7" s="121" t="s">
        <v>48</v>
      </c>
      <c r="E7" s="121" t="s">
        <v>3</v>
      </c>
      <c r="F7" s="121" t="s">
        <v>51</v>
      </c>
      <c r="G7" s="32"/>
    </row>
    <row r="8" spans="1:8" ht="66" customHeight="1" thickBot="1" x14ac:dyDescent="0.25">
      <c r="A8" s="124" t="s">
        <v>2</v>
      </c>
      <c r="B8" s="124"/>
      <c r="C8" s="122"/>
      <c r="D8" s="122"/>
      <c r="E8" s="122"/>
      <c r="F8" s="122"/>
      <c r="G8" s="32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8" ht="27.75" customHeight="1" thickBot="1" x14ac:dyDescent="0.35">
      <c r="A10" s="41"/>
      <c r="B10" s="105"/>
      <c r="C10" s="37" t="s">
        <v>98</v>
      </c>
      <c r="D10" s="43">
        <v>7222941983</v>
      </c>
      <c r="E10" s="43">
        <f>E11</f>
        <v>2890000</v>
      </c>
      <c r="F10" s="43">
        <f t="shared" ref="F10:F11" si="0">D10+E10</f>
        <v>7225831983</v>
      </c>
      <c r="G10" s="32"/>
    </row>
    <row r="11" spans="1:8" ht="58.5" x14ac:dyDescent="0.3">
      <c r="A11" s="107"/>
      <c r="B11" s="109">
        <v>40000000</v>
      </c>
      <c r="C11" s="95" t="s">
        <v>99</v>
      </c>
      <c r="D11" s="97">
        <f>D12</f>
        <v>2526365428</v>
      </c>
      <c r="E11" s="97">
        <f>E12</f>
        <v>2890000</v>
      </c>
      <c r="F11" s="97">
        <f t="shared" si="0"/>
        <v>2529255428</v>
      </c>
      <c r="G11" s="32"/>
    </row>
    <row r="12" spans="1:8" ht="29.25" customHeight="1" x14ac:dyDescent="0.2">
      <c r="A12" s="94"/>
      <c r="B12" s="109">
        <v>41000000</v>
      </c>
      <c r="C12" s="95" t="s">
        <v>100</v>
      </c>
      <c r="D12" s="97">
        <v>2526365428</v>
      </c>
      <c r="E12" s="97">
        <f>+E15+E13</f>
        <v>2890000</v>
      </c>
      <c r="F12" s="97">
        <f>E12+D12</f>
        <v>2529255428</v>
      </c>
      <c r="G12" s="32"/>
    </row>
    <row r="13" spans="1:8" ht="37.5" x14ac:dyDescent="0.2">
      <c r="A13" s="94"/>
      <c r="B13" s="115">
        <v>41030000</v>
      </c>
      <c r="C13" s="116" t="s">
        <v>145</v>
      </c>
      <c r="D13" s="117">
        <v>1241946600</v>
      </c>
      <c r="E13" s="117">
        <f>E14</f>
        <v>2390000</v>
      </c>
      <c r="F13" s="117">
        <f t="shared" ref="F13:F17" si="1">D13+E13</f>
        <v>1244336600</v>
      </c>
      <c r="G13" s="32"/>
    </row>
    <row r="14" spans="1:8" ht="81" customHeight="1" x14ac:dyDescent="0.2">
      <c r="A14" s="94"/>
      <c r="B14" s="110">
        <v>41034500</v>
      </c>
      <c r="C14" s="96" t="s">
        <v>146</v>
      </c>
      <c r="D14" s="98">
        <v>0</v>
      </c>
      <c r="E14" s="98">
        <v>2390000</v>
      </c>
      <c r="F14" s="98">
        <f t="shared" si="1"/>
        <v>2390000</v>
      </c>
      <c r="G14" s="32"/>
    </row>
    <row r="15" spans="1:8" ht="37.5" x14ac:dyDescent="0.2">
      <c r="A15" s="108"/>
      <c r="B15" s="115">
        <v>41050000</v>
      </c>
      <c r="C15" s="116" t="s">
        <v>101</v>
      </c>
      <c r="D15" s="98">
        <v>1284418828</v>
      </c>
      <c r="E15" s="98">
        <f>E16</f>
        <v>500000</v>
      </c>
      <c r="F15" s="98">
        <f t="shared" si="1"/>
        <v>1284918828</v>
      </c>
      <c r="G15" s="32"/>
    </row>
    <row r="16" spans="1:8" ht="37.5" x14ac:dyDescent="0.2">
      <c r="A16" s="108"/>
      <c r="B16" s="110" t="s">
        <v>102</v>
      </c>
      <c r="C16" s="96" t="s">
        <v>103</v>
      </c>
      <c r="D16" s="98">
        <v>19315000</v>
      </c>
      <c r="E16" s="98">
        <f>E17</f>
        <v>500000</v>
      </c>
      <c r="F16" s="98">
        <f t="shared" si="1"/>
        <v>19815000</v>
      </c>
      <c r="G16" s="32"/>
    </row>
    <row r="17" spans="1:14" ht="132" thickBot="1" x14ac:dyDescent="0.25">
      <c r="A17" s="111"/>
      <c r="B17" s="112"/>
      <c r="C17" s="113" t="s">
        <v>104</v>
      </c>
      <c r="D17" s="114">
        <v>0</v>
      </c>
      <c r="E17" s="114">
        <v>500000</v>
      </c>
      <c r="F17" s="114">
        <f t="shared" si="1"/>
        <v>500000</v>
      </c>
      <c r="G17" s="32"/>
    </row>
    <row r="18" spans="1:14" ht="39" customHeight="1" thickBot="1" x14ac:dyDescent="0.35">
      <c r="A18" s="106"/>
      <c r="B18" s="99"/>
      <c r="C18" s="100" t="s">
        <v>105</v>
      </c>
      <c r="D18" s="101">
        <v>7488474981</v>
      </c>
      <c r="E18" s="101">
        <f>E10</f>
        <v>2890000</v>
      </c>
      <c r="F18" s="101">
        <f>D18+E18</f>
        <v>7491364981</v>
      </c>
      <c r="G18" s="32"/>
    </row>
    <row r="19" spans="1:14" ht="42.75" customHeight="1" thickBot="1" x14ac:dyDescent="0.35">
      <c r="A19" s="11"/>
      <c r="B19" s="62"/>
      <c r="C19" s="37" t="s">
        <v>7</v>
      </c>
      <c r="D19" s="50">
        <f>6723390667.16+734030</f>
        <v>6724124697.1599998</v>
      </c>
      <c r="E19" s="43">
        <f>E20+E27+E30+E44+E54+E58+E62+E65</f>
        <v>-318785</v>
      </c>
      <c r="F19" s="50">
        <f t="shared" ref="F19" si="2">D19+E19</f>
        <v>6723805912.1599998</v>
      </c>
      <c r="G19" s="54"/>
      <c r="H19" s="2"/>
    </row>
    <row r="20" spans="1:14" ht="39" customHeight="1" x14ac:dyDescent="0.2">
      <c r="A20" s="73" t="s">
        <v>21</v>
      </c>
      <c r="B20" s="49"/>
      <c r="C20" s="49" t="s">
        <v>52</v>
      </c>
      <c r="D20" s="30">
        <f>D21</f>
        <v>2365767491.23</v>
      </c>
      <c r="E20" s="30">
        <f>E21</f>
        <v>-4156535</v>
      </c>
      <c r="F20" s="30">
        <f t="shared" ref="F20:F23" si="3">D20+E20</f>
        <v>2361610956.23</v>
      </c>
      <c r="G20" s="54"/>
      <c r="H20" s="2"/>
      <c r="I20" s="2"/>
      <c r="J20" s="2"/>
      <c r="K20" s="2"/>
      <c r="L20" s="2"/>
      <c r="M20" s="2"/>
      <c r="N20" s="2"/>
    </row>
    <row r="21" spans="1:14" ht="40.5" customHeight="1" x14ac:dyDescent="0.2">
      <c r="A21" s="73" t="s">
        <v>22</v>
      </c>
      <c r="B21" s="49"/>
      <c r="C21" s="49" t="s">
        <v>52</v>
      </c>
      <c r="D21" s="30">
        <v>2365767491.23</v>
      </c>
      <c r="E21" s="30">
        <f>E22+E23+E26+E25</f>
        <v>-4156535</v>
      </c>
      <c r="F21" s="30">
        <f t="shared" si="3"/>
        <v>2361610956.23</v>
      </c>
      <c r="G21" s="54"/>
      <c r="H21" s="2"/>
      <c r="I21" s="2"/>
      <c r="J21" s="2"/>
      <c r="K21" s="2"/>
      <c r="L21" s="2"/>
      <c r="M21" s="2"/>
      <c r="N21" s="2"/>
    </row>
    <row r="22" spans="1:14" ht="25.5" customHeight="1" x14ac:dyDescent="0.2">
      <c r="A22" s="66" t="s">
        <v>71</v>
      </c>
      <c r="B22" s="66" t="s">
        <v>72</v>
      </c>
      <c r="C22" s="79" t="s">
        <v>70</v>
      </c>
      <c r="D22" s="47">
        <v>749388545</v>
      </c>
      <c r="E22" s="45">
        <v>227000</v>
      </c>
      <c r="F22" s="45">
        <f t="shared" ref="F22" si="4">D22+E22</f>
        <v>749615545</v>
      </c>
      <c r="G22" s="7"/>
      <c r="H22" s="2"/>
      <c r="I22" s="2"/>
      <c r="J22" s="2"/>
      <c r="K22" s="2"/>
      <c r="L22" s="2"/>
      <c r="M22" s="2"/>
      <c r="N22" s="2"/>
    </row>
    <row r="23" spans="1:14" ht="107.25" customHeight="1" x14ac:dyDescent="0.2">
      <c r="A23" s="66" t="s">
        <v>23</v>
      </c>
      <c r="B23" s="66">
        <v>1020</v>
      </c>
      <c r="C23" s="79" t="s">
        <v>24</v>
      </c>
      <c r="D23" s="47">
        <v>1232151436.23</v>
      </c>
      <c r="E23" s="45">
        <v>-4035935</v>
      </c>
      <c r="F23" s="45">
        <f t="shared" si="3"/>
        <v>1228115501.23</v>
      </c>
      <c r="G23" s="7"/>
      <c r="H23" s="7"/>
      <c r="I23" s="2"/>
      <c r="J23" s="2"/>
      <c r="K23" s="2"/>
      <c r="L23" s="2"/>
      <c r="M23" s="2"/>
      <c r="N23" s="2"/>
    </row>
    <row r="24" spans="1:14" ht="33" x14ac:dyDescent="0.2">
      <c r="A24" s="70"/>
      <c r="B24" s="70"/>
      <c r="C24" s="48" t="s">
        <v>46</v>
      </c>
      <c r="D24" s="86">
        <v>117782723</v>
      </c>
      <c r="E24" s="86">
        <v>-2512431</v>
      </c>
      <c r="F24" s="86">
        <f>D24+E24</f>
        <v>115270292</v>
      </c>
      <c r="G24" s="7"/>
      <c r="H24" s="7"/>
      <c r="I24" s="2"/>
      <c r="J24" s="2"/>
      <c r="K24" s="2"/>
      <c r="L24" s="2"/>
      <c r="M24" s="2"/>
      <c r="N24" s="2"/>
    </row>
    <row r="25" spans="1:14" ht="63" customHeight="1" x14ac:dyDescent="0.2">
      <c r="A25" s="66" t="s">
        <v>73</v>
      </c>
      <c r="B25" s="66" t="s">
        <v>74</v>
      </c>
      <c r="C25" s="80" t="s">
        <v>75</v>
      </c>
      <c r="D25" s="45">
        <v>133200136</v>
      </c>
      <c r="E25" s="45">
        <v>52000</v>
      </c>
      <c r="F25" s="45">
        <f t="shared" ref="F25" si="5">D25+E25</f>
        <v>133252136</v>
      </c>
      <c r="G25" s="87"/>
      <c r="H25" s="7"/>
      <c r="I25" s="2"/>
      <c r="J25" s="2"/>
      <c r="K25" s="2"/>
      <c r="L25" s="2"/>
      <c r="M25" s="2"/>
      <c r="N25" s="2"/>
    </row>
    <row r="26" spans="1:14" ht="37.5" x14ac:dyDescent="0.2">
      <c r="A26" s="66" t="s">
        <v>27</v>
      </c>
      <c r="B26" s="66" t="s">
        <v>26</v>
      </c>
      <c r="C26" s="80" t="s">
        <v>25</v>
      </c>
      <c r="D26" s="45">
        <v>40415019</v>
      </c>
      <c r="E26" s="45">
        <v>-399600</v>
      </c>
      <c r="F26" s="45">
        <f t="shared" ref="F26" si="6">D26+E26</f>
        <v>40015419</v>
      </c>
      <c r="G26" s="7"/>
      <c r="H26" s="7"/>
      <c r="I26" s="2"/>
      <c r="J26" s="2"/>
      <c r="K26" s="2"/>
      <c r="L26" s="2"/>
      <c r="M26" s="2"/>
      <c r="N26" s="2"/>
    </row>
    <row r="27" spans="1:14" ht="46.15" customHeight="1" x14ac:dyDescent="0.2">
      <c r="A27" s="73" t="s">
        <v>30</v>
      </c>
      <c r="B27" s="49"/>
      <c r="C27" s="49" t="s">
        <v>13</v>
      </c>
      <c r="D27" s="30">
        <f>D28</f>
        <v>777560614.48000002</v>
      </c>
      <c r="E27" s="30">
        <f>E28</f>
        <v>500000</v>
      </c>
      <c r="F27" s="30">
        <f t="shared" ref="F27:F81" si="7">D27+E27</f>
        <v>778060614.48000002</v>
      </c>
      <c r="G27" s="54"/>
      <c r="H27" s="2"/>
      <c r="I27" s="2"/>
      <c r="J27" s="2"/>
      <c r="K27" s="2"/>
      <c r="L27" s="2"/>
      <c r="M27" s="2"/>
      <c r="N27" s="2"/>
    </row>
    <row r="28" spans="1:14" ht="45.6" customHeight="1" x14ac:dyDescent="0.2">
      <c r="A28" s="73" t="s">
        <v>31</v>
      </c>
      <c r="B28" s="49"/>
      <c r="C28" s="49" t="s">
        <v>13</v>
      </c>
      <c r="D28" s="30">
        <v>777560614.48000002</v>
      </c>
      <c r="E28" s="30">
        <f>SUM(E29:E29)</f>
        <v>500000</v>
      </c>
      <c r="F28" s="30">
        <f t="shared" si="7"/>
        <v>778060614.48000002</v>
      </c>
      <c r="G28" s="87"/>
      <c r="H28" s="87"/>
      <c r="I28" s="2"/>
      <c r="J28" s="2"/>
      <c r="K28" s="2"/>
      <c r="L28" s="2"/>
      <c r="M28" s="2"/>
      <c r="N28" s="2"/>
    </row>
    <row r="29" spans="1:14" ht="40.15" customHeight="1" x14ac:dyDescent="0.2">
      <c r="A29" s="66" t="s">
        <v>32</v>
      </c>
      <c r="B29" s="66" t="s">
        <v>15</v>
      </c>
      <c r="C29" s="80" t="s">
        <v>14</v>
      </c>
      <c r="D29" s="45">
        <v>556508569</v>
      </c>
      <c r="E29" s="45">
        <f>500000</f>
        <v>500000</v>
      </c>
      <c r="F29" s="45">
        <f t="shared" si="7"/>
        <v>557008569</v>
      </c>
      <c r="G29" s="84"/>
      <c r="H29" s="84"/>
      <c r="I29" s="83"/>
      <c r="J29" s="2"/>
      <c r="K29" s="2"/>
      <c r="L29" s="2"/>
      <c r="M29" s="2"/>
      <c r="N29" s="2"/>
    </row>
    <row r="30" spans="1:14" ht="48.6" customHeight="1" x14ac:dyDescent="0.2">
      <c r="A30" s="73" t="s">
        <v>55</v>
      </c>
      <c r="B30" s="49"/>
      <c r="C30" s="49" t="s">
        <v>57</v>
      </c>
      <c r="D30" s="30">
        <f>D31</f>
        <v>838568202</v>
      </c>
      <c r="E30" s="30">
        <f>E31</f>
        <v>0</v>
      </c>
      <c r="F30" s="30">
        <f t="shared" ref="F30:F32" si="8">D30+E30</f>
        <v>838568202</v>
      </c>
      <c r="G30" s="54"/>
      <c r="H30" s="2"/>
      <c r="I30" s="2"/>
      <c r="J30" s="2"/>
      <c r="K30" s="2"/>
      <c r="L30" s="2"/>
      <c r="M30" s="2"/>
      <c r="N30" s="2"/>
    </row>
    <row r="31" spans="1:14" ht="48.6" customHeight="1" x14ac:dyDescent="0.2">
      <c r="A31" s="73" t="s">
        <v>56</v>
      </c>
      <c r="B31" s="49"/>
      <c r="C31" s="49" t="s">
        <v>57</v>
      </c>
      <c r="D31" s="30">
        <v>838568202</v>
      </c>
      <c r="E31" s="30">
        <f>SUM(E32:E35)</f>
        <v>0</v>
      </c>
      <c r="F31" s="30">
        <f t="shared" si="8"/>
        <v>838568202</v>
      </c>
      <c r="G31" s="87"/>
      <c r="H31" s="2"/>
      <c r="I31" s="2"/>
      <c r="J31" s="2"/>
      <c r="K31" s="2"/>
      <c r="L31" s="2"/>
      <c r="M31" s="2"/>
      <c r="N31" s="2"/>
    </row>
    <row r="32" spans="1:14" ht="75" x14ac:dyDescent="0.2">
      <c r="A32" s="66" t="s">
        <v>85</v>
      </c>
      <c r="B32" s="66" t="s">
        <v>86</v>
      </c>
      <c r="C32" s="80" t="s">
        <v>87</v>
      </c>
      <c r="D32" s="45">
        <v>39398700</v>
      </c>
      <c r="E32" s="45">
        <v>-25196978.620000001</v>
      </c>
      <c r="F32" s="45">
        <f t="shared" si="8"/>
        <v>14201721.379999999</v>
      </c>
      <c r="G32" s="87"/>
      <c r="H32" s="2"/>
      <c r="I32" s="2"/>
      <c r="J32" s="2"/>
      <c r="K32" s="2"/>
      <c r="L32" s="2"/>
      <c r="M32" s="2"/>
      <c r="N32" s="2"/>
    </row>
    <row r="33" spans="1:14" ht="37.5" x14ac:dyDescent="0.2">
      <c r="A33" s="66" t="s">
        <v>94</v>
      </c>
      <c r="B33" s="66" t="s">
        <v>93</v>
      </c>
      <c r="C33" s="80" t="s">
        <v>92</v>
      </c>
      <c r="D33" s="45">
        <v>103116806</v>
      </c>
      <c r="E33" s="45">
        <v>-210000</v>
      </c>
      <c r="F33" s="45">
        <f t="shared" ref="F33:F34" si="9">D33+E33</f>
        <v>102906806</v>
      </c>
      <c r="G33" s="87"/>
      <c r="H33" s="2"/>
      <c r="I33" s="2"/>
      <c r="J33" s="2"/>
      <c r="K33" s="2"/>
      <c r="L33" s="2"/>
      <c r="M33" s="2"/>
      <c r="N33" s="2"/>
    </row>
    <row r="34" spans="1:14" ht="75" x14ac:dyDescent="0.2">
      <c r="A34" s="66" t="s">
        <v>95</v>
      </c>
      <c r="B34" s="66" t="s">
        <v>96</v>
      </c>
      <c r="C34" s="80" t="s">
        <v>97</v>
      </c>
      <c r="D34" s="45">
        <v>1160511</v>
      </c>
      <c r="E34" s="45">
        <v>210000</v>
      </c>
      <c r="F34" s="45">
        <f t="shared" si="9"/>
        <v>1370511</v>
      </c>
      <c r="G34" s="87"/>
      <c r="H34" s="2"/>
      <c r="I34" s="2"/>
      <c r="J34" s="2"/>
      <c r="K34" s="2"/>
      <c r="L34" s="2"/>
      <c r="M34" s="2"/>
      <c r="N34" s="2"/>
    </row>
    <row r="35" spans="1:14" ht="367.5" customHeight="1" x14ac:dyDescent="0.2">
      <c r="A35" s="66" t="s">
        <v>88</v>
      </c>
      <c r="B35" s="66" t="s">
        <v>89</v>
      </c>
      <c r="C35" s="80" t="s">
        <v>90</v>
      </c>
      <c r="D35" s="45">
        <v>435211100</v>
      </c>
      <c r="E35" s="45">
        <f>SUM(E37:E43)</f>
        <v>25196978.620000001</v>
      </c>
      <c r="F35" s="45">
        <f t="shared" ref="F35" si="10">D35+E35</f>
        <v>460408078.62</v>
      </c>
      <c r="G35" s="87"/>
      <c r="H35" s="2"/>
      <c r="I35" s="2"/>
      <c r="J35" s="2"/>
      <c r="K35" s="2"/>
      <c r="L35" s="2"/>
      <c r="M35" s="2"/>
      <c r="N35" s="2"/>
    </row>
    <row r="36" spans="1:14" ht="31.5" x14ac:dyDescent="0.2">
      <c r="A36" s="74"/>
      <c r="B36" s="71"/>
      <c r="C36" s="72" t="s">
        <v>67</v>
      </c>
      <c r="D36" s="57"/>
      <c r="E36" s="57"/>
      <c r="F36" s="57"/>
      <c r="G36" s="87"/>
      <c r="H36" s="2"/>
      <c r="I36" s="2"/>
      <c r="J36" s="2"/>
      <c r="K36" s="2"/>
      <c r="L36" s="2"/>
      <c r="M36" s="2"/>
      <c r="N36" s="2"/>
    </row>
    <row r="37" spans="1:14" ht="18.75" x14ac:dyDescent="0.2">
      <c r="A37" s="74"/>
      <c r="B37" s="71"/>
      <c r="C37" s="82" t="s">
        <v>35</v>
      </c>
      <c r="D37" s="69">
        <v>65018300</v>
      </c>
      <c r="E37" s="69">
        <v>3764299.01</v>
      </c>
      <c r="F37" s="69">
        <f>D37+E37</f>
        <v>68782599.010000005</v>
      </c>
      <c r="G37" s="87"/>
      <c r="H37" s="2"/>
      <c r="I37" s="2"/>
      <c r="J37" s="2"/>
      <c r="K37" s="2"/>
      <c r="L37" s="2"/>
      <c r="M37" s="2"/>
      <c r="N37" s="2"/>
    </row>
    <row r="38" spans="1:14" ht="18.75" x14ac:dyDescent="0.2">
      <c r="A38" s="74"/>
      <c r="B38" s="71"/>
      <c r="C38" s="82" t="s">
        <v>91</v>
      </c>
      <c r="D38" s="69">
        <v>43946400</v>
      </c>
      <c r="E38" s="69">
        <v>2544320.4500000002</v>
      </c>
      <c r="F38" s="69">
        <f t="shared" ref="F38:F49" si="11">D38+E38</f>
        <v>46490720.450000003</v>
      </c>
      <c r="G38" s="87"/>
      <c r="H38" s="2"/>
      <c r="I38" s="2"/>
      <c r="J38" s="2"/>
      <c r="K38" s="2"/>
      <c r="L38" s="2"/>
      <c r="M38" s="2"/>
      <c r="N38" s="2"/>
    </row>
    <row r="39" spans="1:14" ht="18.75" x14ac:dyDescent="0.2">
      <c r="A39" s="74"/>
      <c r="B39" s="71"/>
      <c r="C39" s="82" t="s">
        <v>80</v>
      </c>
      <c r="D39" s="69">
        <v>83761500</v>
      </c>
      <c r="E39" s="69">
        <v>4849455.18</v>
      </c>
      <c r="F39" s="69">
        <f t="shared" si="11"/>
        <v>88610955.180000007</v>
      </c>
      <c r="G39" s="87"/>
      <c r="H39" s="2"/>
      <c r="I39" s="2"/>
      <c r="J39" s="2"/>
      <c r="K39" s="2"/>
      <c r="L39" s="2"/>
      <c r="M39" s="2"/>
      <c r="N39" s="2"/>
    </row>
    <row r="40" spans="1:14" ht="18.75" x14ac:dyDescent="0.2">
      <c r="A40" s="74"/>
      <c r="B40" s="71"/>
      <c r="C40" s="82" t="s">
        <v>34</v>
      </c>
      <c r="D40" s="69">
        <v>35263100</v>
      </c>
      <c r="E40" s="69">
        <v>2041592.18</v>
      </c>
      <c r="F40" s="69">
        <f t="shared" si="11"/>
        <v>37304692.18</v>
      </c>
      <c r="G40" s="87"/>
      <c r="H40" s="2"/>
      <c r="I40" s="2"/>
      <c r="J40" s="2"/>
      <c r="K40" s="2"/>
      <c r="L40" s="2"/>
      <c r="M40" s="2"/>
      <c r="N40" s="2"/>
    </row>
    <row r="41" spans="1:14" ht="18.75" x14ac:dyDescent="0.2">
      <c r="A41" s="74"/>
      <c r="B41" s="71"/>
      <c r="C41" s="82" t="s">
        <v>81</v>
      </c>
      <c r="D41" s="69">
        <v>49763500</v>
      </c>
      <c r="E41" s="69">
        <v>2881107.23</v>
      </c>
      <c r="F41" s="69">
        <f t="shared" si="11"/>
        <v>52644607.229999997</v>
      </c>
      <c r="G41" s="87"/>
      <c r="H41" s="2"/>
      <c r="I41" s="2"/>
      <c r="J41" s="2"/>
      <c r="K41" s="2"/>
      <c r="L41" s="2"/>
      <c r="M41" s="2"/>
      <c r="N41" s="2"/>
    </row>
    <row r="42" spans="1:14" ht="18.75" x14ac:dyDescent="0.2">
      <c r="A42" s="74"/>
      <c r="B42" s="71"/>
      <c r="C42" s="82" t="s">
        <v>69</v>
      </c>
      <c r="D42" s="69">
        <v>94069400</v>
      </c>
      <c r="E42" s="69">
        <v>5446241.29</v>
      </c>
      <c r="F42" s="69">
        <f t="shared" si="11"/>
        <v>99515641.290000007</v>
      </c>
      <c r="G42" s="87"/>
      <c r="H42" s="2"/>
      <c r="I42" s="2"/>
      <c r="J42" s="2"/>
      <c r="K42" s="2"/>
      <c r="L42" s="2"/>
      <c r="M42" s="2"/>
      <c r="N42" s="2"/>
    </row>
    <row r="43" spans="1:14" ht="18.75" x14ac:dyDescent="0.2">
      <c r="A43" s="74"/>
      <c r="B43" s="71"/>
      <c r="C43" s="82" t="s">
        <v>68</v>
      </c>
      <c r="D43" s="69">
        <v>63388900</v>
      </c>
      <c r="E43" s="69">
        <v>3669963.28</v>
      </c>
      <c r="F43" s="69">
        <f t="shared" si="11"/>
        <v>67058863.280000001</v>
      </c>
      <c r="G43" s="87"/>
      <c r="H43" s="2"/>
      <c r="I43" s="2"/>
      <c r="J43" s="2"/>
      <c r="K43" s="2"/>
      <c r="L43" s="2"/>
      <c r="M43" s="2"/>
      <c r="N43" s="2"/>
    </row>
    <row r="44" spans="1:14" ht="39" x14ac:dyDescent="0.2">
      <c r="A44" s="75">
        <v>1000000</v>
      </c>
      <c r="B44" s="49"/>
      <c r="C44" s="49" t="s">
        <v>17</v>
      </c>
      <c r="D44" s="30">
        <f>D45</f>
        <v>238271860</v>
      </c>
      <c r="E44" s="30">
        <f>E45</f>
        <v>-102000</v>
      </c>
      <c r="F44" s="30">
        <f t="shared" si="11"/>
        <v>238169860</v>
      </c>
      <c r="G44" s="87"/>
      <c r="H44" s="2"/>
      <c r="I44" s="2"/>
      <c r="J44" s="2"/>
      <c r="K44" s="2"/>
      <c r="L44" s="2"/>
      <c r="M44" s="2"/>
      <c r="N44" s="2"/>
    </row>
    <row r="45" spans="1:14" ht="39" x14ac:dyDescent="0.2">
      <c r="A45" s="75">
        <v>1010000</v>
      </c>
      <c r="B45" s="49"/>
      <c r="C45" s="49" t="s">
        <v>17</v>
      </c>
      <c r="D45" s="30">
        <v>238271860</v>
      </c>
      <c r="E45" s="30">
        <f>E47+E49+E50+E46</f>
        <v>-102000</v>
      </c>
      <c r="F45" s="30">
        <f t="shared" si="11"/>
        <v>238169860</v>
      </c>
      <c r="G45" s="87"/>
      <c r="H45" s="2"/>
      <c r="I45" s="2"/>
      <c r="J45" s="2"/>
      <c r="K45" s="2"/>
      <c r="L45" s="2"/>
      <c r="M45" s="2"/>
      <c r="N45" s="2"/>
    </row>
    <row r="46" spans="1:14" ht="72.75" customHeight="1" x14ac:dyDescent="0.2">
      <c r="A46" s="66" t="s">
        <v>124</v>
      </c>
      <c r="B46" s="66" t="s">
        <v>125</v>
      </c>
      <c r="C46" s="80" t="s">
        <v>126</v>
      </c>
      <c r="D46" s="57">
        <v>106285700</v>
      </c>
      <c r="E46" s="57">
        <v>20000</v>
      </c>
      <c r="F46" s="45">
        <f t="shared" ref="F46" si="12">D46+E46</f>
        <v>106305700</v>
      </c>
      <c r="G46" s="87"/>
      <c r="H46" s="2"/>
      <c r="I46" s="2"/>
      <c r="J46" s="2"/>
      <c r="K46" s="2"/>
      <c r="L46" s="2"/>
      <c r="M46" s="2"/>
      <c r="N46" s="2"/>
    </row>
    <row r="47" spans="1:14" ht="56.25" x14ac:dyDescent="0.2">
      <c r="A47" s="66">
        <v>1014060</v>
      </c>
      <c r="B47" s="66">
        <v>4060</v>
      </c>
      <c r="C47" s="80" t="s">
        <v>33</v>
      </c>
      <c r="D47" s="57">
        <v>42273872</v>
      </c>
      <c r="E47" s="57">
        <v>-102000</v>
      </c>
      <c r="F47" s="45">
        <f t="shared" si="11"/>
        <v>42171872</v>
      </c>
      <c r="G47" s="87"/>
      <c r="H47" s="2"/>
      <c r="I47" s="2"/>
      <c r="J47" s="2"/>
      <c r="K47" s="2"/>
      <c r="L47" s="2"/>
      <c r="M47" s="2"/>
      <c r="N47" s="2"/>
    </row>
    <row r="48" spans="1:14" ht="33" x14ac:dyDescent="0.2">
      <c r="A48" s="56"/>
      <c r="B48" s="56"/>
      <c r="C48" s="48" t="s">
        <v>46</v>
      </c>
      <c r="D48" s="68">
        <v>8151803</v>
      </c>
      <c r="E48" s="55">
        <v>-131219</v>
      </c>
      <c r="F48" s="55">
        <f t="shared" si="11"/>
        <v>8020584</v>
      </c>
      <c r="G48" s="87"/>
      <c r="H48" s="2"/>
      <c r="I48" s="2"/>
      <c r="J48" s="2"/>
      <c r="K48" s="2"/>
      <c r="L48" s="2"/>
      <c r="M48" s="2"/>
      <c r="N48" s="2"/>
    </row>
    <row r="49" spans="1:14" ht="37.5" x14ac:dyDescent="0.2">
      <c r="A49" s="66" t="s">
        <v>120</v>
      </c>
      <c r="B49" s="66" t="s">
        <v>121</v>
      </c>
      <c r="C49" s="80" t="s">
        <v>119</v>
      </c>
      <c r="D49" s="57">
        <v>6563610</v>
      </c>
      <c r="E49" s="57">
        <f>-48000-20000</f>
        <v>-68000</v>
      </c>
      <c r="F49" s="45">
        <f t="shared" si="11"/>
        <v>6495610</v>
      </c>
      <c r="G49" s="87"/>
      <c r="H49" s="2"/>
      <c r="I49" s="2"/>
      <c r="J49" s="2"/>
      <c r="K49" s="2"/>
      <c r="L49" s="2"/>
      <c r="M49" s="2"/>
      <c r="N49" s="2"/>
    </row>
    <row r="50" spans="1:14" ht="37.5" x14ac:dyDescent="0.2">
      <c r="A50" s="66" t="s">
        <v>122</v>
      </c>
      <c r="B50" s="66" t="s">
        <v>65</v>
      </c>
      <c r="C50" s="80" t="s">
        <v>66</v>
      </c>
      <c r="D50" s="45">
        <f>D51</f>
        <v>0</v>
      </c>
      <c r="E50" s="45">
        <f>E51</f>
        <v>48000</v>
      </c>
      <c r="F50" s="45">
        <f t="shared" ref="F50:F51" si="13">D50+E50</f>
        <v>48000</v>
      </c>
      <c r="G50" s="87"/>
      <c r="H50" s="2"/>
      <c r="I50" s="2"/>
      <c r="J50" s="2"/>
      <c r="K50" s="2"/>
      <c r="L50" s="2"/>
      <c r="M50" s="2"/>
      <c r="N50" s="2"/>
    </row>
    <row r="51" spans="1:14" ht="94.5" customHeight="1" x14ac:dyDescent="0.2">
      <c r="A51" s="66"/>
      <c r="B51" s="66"/>
      <c r="C51" s="82" t="s">
        <v>76</v>
      </c>
      <c r="D51" s="55">
        <v>0</v>
      </c>
      <c r="E51" s="55">
        <f>E53</f>
        <v>48000</v>
      </c>
      <c r="F51" s="55">
        <f t="shared" si="13"/>
        <v>48000</v>
      </c>
      <c r="G51" s="87"/>
      <c r="H51" s="2"/>
      <c r="I51" s="2"/>
      <c r="J51" s="2"/>
      <c r="K51" s="2"/>
      <c r="L51" s="2"/>
      <c r="M51" s="2"/>
      <c r="N51" s="2"/>
    </row>
    <row r="52" spans="1:14" ht="37.5" x14ac:dyDescent="0.2">
      <c r="A52" s="66"/>
      <c r="B52" s="78"/>
      <c r="C52" s="80" t="s">
        <v>67</v>
      </c>
      <c r="D52" s="45"/>
      <c r="E52" s="45"/>
      <c r="F52" s="45"/>
      <c r="G52" s="87"/>
      <c r="H52" s="2"/>
      <c r="I52" s="2"/>
      <c r="J52" s="2"/>
      <c r="K52" s="2"/>
      <c r="L52" s="2"/>
      <c r="M52" s="2"/>
      <c r="N52" s="2"/>
    </row>
    <row r="53" spans="1:14" ht="18.75" x14ac:dyDescent="0.2">
      <c r="A53" s="66"/>
      <c r="B53" s="78"/>
      <c r="C53" s="82" t="s">
        <v>80</v>
      </c>
      <c r="D53" s="55">
        <v>0</v>
      </c>
      <c r="E53" s="55">
        <v>48000</v>
      </c>
      <c r="F53" s="55">
        <f t="shared" ref="F53:F55" si="14">D53+E53</f>
        <v>48000</v>
      </c>
      <c r="G53" s="87"/>
      <c r="H53" s="2"/>
      <c r="I53" s="2"/>
      <c r="J53" s="2"/>
      <c r="K53" s="2"/>
      <c r="L53" s="2"/>
      <c r="M53" s="2"/>
      <c r="N53" s="2"/>
    </row>
    <row r="54" spans="1:14" ht="58.5" x14ac:dyDescent="0.2">
      <c r="A54" s="75">
        <v>1100000</v>
      </c>
      <c r="B54" s="49"/>
      <c r="C54" s="49" t="s">
        <v>127</v>
      </c>
      <c r="D54" s="30">
        <f>D55</f>
        <v>12980901</v>
      </c>
      <c r="E54" s="30">
        <f>E55</f>
        <v>250000</v>
      </c>
      <c r="F54" s="30">
        <f t="shared" si="14"/>
        <v>13230901</v>
      </c>
      <c r="G54" s="87"/>
      <c r="H54" s="2"/>
      <c r="I54" s="2"/>
      <c r="J54" s="2"/>
      <c r="K54" s="2"/>
      <c r="L54" s="2"/>
      <c r="M54" s="2"/>
      <c r="N54" s="2"/>
    </row>
    <row r="55" spans="1:14" ht="58.5" x14ac:dyDescent="0.2">
      <c r="A55" s="75">
        <v>1110000</v>
      </c>
      <c r="B55" s="49"/>
      <c r="C55" s="49" t="s">
        <v>127</v>
      </c>
      <c r="D55" s="30">
        <v>12980901</v>
      </c>
      <c r="E55" s="30">
        <f>E57+E56</f>
        <v>250000</v>
      </c>
      <c r="F55" s="30">
        <f t="shared" si="14"/>
        <v>13230901</v>
      </c>
      <c r="G55" s="87"/>
      <c r="H55" s="2"/>
      <c r="I55" s="2"/>
      <c r="J55" s="2"/>
      <c r="K55" s="2"/>
      <c r="L55" s="2"/>
      <c r="M55" s="2"/>
      <c r="N55" s="2"/>
    </row>
    <row r="56" spans="1:14" ht="56.25" x14ac:dyDescent="0.2">
      <c r="A56" s="66" t="s">
        <v>128</v>
      </c>
      <c r="B56" s="66" t="s">
        <v>129</v>
      </c>
      <c r="C56" s="80" t="s">
        <v>130</v>
      </c>
      <c r="D56" s="45">
        <v>148750</v>
      </c>
      <c r="E56" s="45">
        <v>-148750</v>
      </c>
      <c r="F56" s="45">
        <f>D56+E56</f>
        <v>0</v>
      </c>
      <c r="G56" s="87"/>
      <c r="H56" s="2"/>
      <c r="I56" s="2"/>
      <c r="J56" s="2"/>
      <c r="K56" s="2"/>
      <c r="L56" s="2"/>
      <c r="M56" s="2"/>
      <c r="N56" s="2"/>
    </row>
    <row r="57" spans="1:14" ht="75" x14ac:dyDescent="0.2">
      <c r="A57" s="66" t="s">
        <v>131</v>
      </c>
      <c r="B57" s="66" t="s">
        <v>132</v>
      </c>
      <c r="C57" s="80" t="s">
        <v>133</v>
      </c>
      <c r="D57" s="45">
        <v>1060600</v>
      </c>
      <c r="E57" s="45">
        <v>398750</v>
      </c>
      <c r="F57" s="45">
        <f>D57+E57</f>
        <v>1459350</v>
      </c>
      <c r="G57" s="87"/>
      <c r="H57" s="2"/>
      <c r="I57" s="2"/>
      <c r="J57" s="2"/>
      <c r="K57" s="2"/>
      <c r="L57" s="2"/>
      <c r="M57" s="2"/>
      <c r="N57" s="2"/>
    </row>
    <row r="58" spans="1:14" ht="55.5" customHeight="1" x14ac:dyDescent="0.2">
      <c r="A58" s="75">
        <v>1200000</v>
      </c>
      <c r="B58" s="49"/>
      <c r="C58" s="49" t="s">
        <v>58</v>
      </c>
      <c r="D58" s="30">
        <f>D59</f>
        <v>649452270</v>
      </c>
      <c r="E58" s="30">
        <f>E59</f>
        <v>791400</v>
      </c>
      <c r="F58" s="30">
        <f t="shared" si="7"/>
        <v>650243670</v>
      </c>
      <c r="G58" s="54"/>
      <c r="H58" s="2"/>
      <c r="I58" s="2"/>
      <c r="J58" s="2"/>
      <c r="K58" s="2"/>
      <c r="L58" s="2"/>
      <c r="M58" s="2"/>
      <c r="N58" s="2"/>
    </row>
    <row r="59" spans="1:14" ht="59.45" customHeight="1" x14ac:dyDescent="0.2">
      <c r="A59" s="75">
        <v>1210000</v>
      </c>
      <c r="B59" s="49"/>
      <c r="C59" s="49" t="s">
        <v>58</v>
      </c>
      <c r="D59" s="30">
        <v>649452270</v>
      </c>
      <c r="E59" s="30">
        <f>E60</f>
        <v>791400</v>
      </c>
      <c r="F59" s="30">
        <f t="shared" si="7"/>
        <v>650243670</v>
      </c>
      <c r="G59" s="87"/>
      <c r="H59" s="2"/>
      <c r="I59" s="83"/>
      <c r="J59" s="2"/>
      <c r="K59" s="2"/>
      <c r="L59" s="2"/>
      <c r="M59" s="2"/>
      <c r="N59" s="2"/>
    </row>
    <row r="60" spans="1:14" ht="42.6" customHeight="1" x14ac:dyDescent="0.2">
      <c r="A60" s="66">
        <v>1216030</v>
      </c>
      <c r="B60" s="66">
        <v>6030</v>
      </c>
      <c r="C60" s="80" t="s">
        <v>36</v>
      </c>
      <c r="D60" s="45">
        <v>247254379</v>
      </c>
      <c r="E60" s="45">
        <v>791400</v>
      </c>
      <c r="F60" s="45">
        <f>D60+E60</f>
        <v>248045779</v>
      </c>
      <c r="G60" s="54"/>
      <c r="H60" s="2"/>
      <c r="I60" s="2"/>
      <c r="J60" s="2"/>
      <c r="K60" s="2"/>
      <c r="L60" s="2"/>
      <c r="M60" s="2"/>
      <c r="N60" s="2"/>
    </row>
    <row r="61" spans="1:14" ht="33" x14ac:dyDescent="0.2">
      <c r="A61" s="66"/>
      <c r="B61" s="66"/>
      <c r="C61" s="48" t="s">
        <v>46</v>
      </c>
      <c r="D61" s="86">
        <v>52381477</v>
      </c>
      <c r="E61" s="86">
        <v>800000</v>
      </c>
      <c r="F61" s="86">
        <f>D61+E61</f>
        <v>53181477</v>
      </c>
      <c r="G61" s="54"/>
      <c r="H61" s="2"/>
      <c r="I61" s="2"/>
      <c r="J61" s="2"/>
      <c r="K61" s="2"/>
      <c r="L61" s="2"/>
      <c r="M61" s="2"/>
      <c r="N61" s="2"/>
    </row>
    <row r="62" spans="1:14" ht="53.25" customHeight="1" x14ac:dyDescent="0.2">
      <c r="A62" s="75">
        <v>1500000</v>
      </c>
      <c r="B62" s="49"/>
      <c r="C62" s="49" t="s">
        <v>11</v>
      </c>
      <c r="D62" s="30">
        <f>D63</f>
        <v>4257022</v>
      </c>
      <c r="E62" s="30">
        <f>E63</f>
        <v>-96692</v>
      </c>
      <c r="F62" s="30">
        <f t="shared" ref="F62:F63" si="15">D62+E62</f>
        <v>4160330</v>
      </c>
      <c r="G62" s="54"/>
      <c r="H62" s="2"/>
      <c r="I62" s="2"/>
      <c r="J62" s="2"/>
      <c r="K62" s="2"/>
      <c r="L62" s="2"/>
      <c r="M62" s="2"/>
      <c r="N62" s="2"/>
    </row>
    <row r="63" spans="1:14" ht="56.25" customHeight="1" x14ac:dyDescent="0.2">
      <c r="A63" s="75">
        <v>1510000</v>
      </c>
      <c r="B63" s="49"/>
      <c r="C63" s="49" t="s">
        <v>11</v>
      </c>
      <c r="D63" s="30">
        <v>4257022</v>
      </c>
      <c r="E63" s="30">
        <f>E64</f>
        <v>-96692</v>
      </c>
      <c r="F63" s="30">
        <f t="shared" si="15"/>
        <v>4160330</v>
      </c>
      <c r="G63" s="54"/>
      <c r="H63" s="2"/>
      <c r="I63" s="2"/>
      <c r="J63" s="2"/>
      <c r="K63" s="2"/>
      <c r="L63" s="2"/>
      <c r="M63" s="2"/>
      <c r="N63" s="2"/>
    </row>
    <row r="64" spans="1:14" ht="42" customHeight="1" x14ac:dyDescent="0.2">
      <c r="A64" s="74" t="s">
        <v>83</v>
      </c>
      <c r="B64" s="71" t="s">
        <v>84</v>
      </c>
      <c r="C64" s="85" t="s">
        <v>82</v>
      </c>
      <c r="D64" s="57">
        <v>4096692</v>
      </c>
      <c r="E64" s="57">
        <v>-96692</v>
      </c>
      <c r="F64" s="45">
        <f>D64+E64</f>
        <v>4000000</v>
      </c>
      <c r="G64" s="87"/>
      <c r="H64" s="2"/>
      <c r="I64" s="2"/>
      <c r="J64" s="2"/>
      <c r="K64" s="2"/>
      <c r="L64" s="2"/>
      <c r="M64" s="2"/>
      <c r="N64" s="2"/>
    </row>
    <row r="65" spans="1:14" ht="42.6" customHeight="1" x14ac:dyDescent="0.2">
      <c r="A65" s="75">
        <v>3700000</v>
      </c>
      <c r="B65" s="27"/>
      <c r="C65" s="49" t="s">
        <v>54</v>
      </c>
      <c r="D65" s="30">
        <f>D66</f>
        <v>1274556627.45</v>
      </c>
      <c r="E65" s="30">
        <f>E66</f>
        <v>2495042</v>
      </c>
      <c r="F65" s="30">
        <f t="shared" ref="F65:F67" si="16">D65+E65</f>
        <v>1277051669.45</v>
      </c>
      <c r="G65" s="7"/>
      <c r="H65" s="2"/>
      <c r="I65" s="2"/>
      <c r="J65" s="2"/>
      <c r="K65" s="2"/>
      <c r="L65" s="2"/>
      <c r="M65" s="2"/>
      <c r="N65" s="2"/>
    </row>
    <row r="66" spans="1:14" ht="42.75" customHeight="1" x14ac:dyDescent="0.2">
      <c r="A66" s="75">
        <v>3710000</v>
      </c>
      <c r="B66" s="49"/>
      <c r="C66" s="49" t="s">
        <v>54</v>
      </c>
      <c r="D66" s="30">
        <v>1274556627.45</v>
      </c>
      <c r="E66" s="30">
        <f>E67+E76+E79</f>
        <v>2495042</v>
      </c>
      <c r="F66" s="30">
        <f t="shared" si="16"/>
        <v>1277051669.45</v>
      </c>
      <c r="G66" s="7"/>
      <c r="H66" s="2"/>
      <c r="I66" s="2"/>
      <c r="J66" s="2"/>
      <c r="K66" s="2"/>
      <c r="L66" s="2"/>
      <c r="M66" s="2"/>
      <c r="N66" s="2"/>
    </row>
    <row r="67" spans="1:14" ht="30.6" customHeight="1" x14ac:dyDescent="0.2">
      <c r="A67" s="66" t="s">
        <v>78</v>
      </c>
      <c r="B67" s="66" t="s">
        <v>79</v>
      </c>
      <c r="C67" s="80" t="s">
        <v>77</v>
      </c>
      <c r="D67" s="45">
        <f>SUM(D69:D75)</f>
        <v>271735065</v>
      </c>
      <c r="E67" s="45">
        <f>SUM(E69:E75)</f>
        <v>105042</v>
      </c>
      <c r="F67" s="45">
        <f t="shared" si="16"/>
        <v>271840107</v>
      </c>
      <c r="G67" s="7"/>
      <c r="H67" s="2"/>
      <c r="I67" s="2"/>
      <c r="J67" s="2"/>
      <c r="K67" s="2"/>
      <c r="L67" s="2"/>
      <c r="M67" s="2"/>
      <c r="N67" s="2"/>
    </row>
    <row r="68" spans="1:14" ht="33" customHeight="1" x14ac:dyDescent="0.2">
      <c r="A68" s="66"/>
      <c r="B68" s="78"/>
      <c r="C68" s="72" t="s">
        <v>67</v>
      </c>
      <c r="D68" s="45"/>
      <c r="E68" s="45"/>
      <c r="F68" s="45"/>
      <c r="G68" s="7"/>
      <c r="H68" s="2"/>
      <c r="I68" s="2"/>
      <c r="J68" s="2"/>
      <c r="K68" s="2"/>
      <c r="L68" s="2"/>
      <c r="M68" s="2"/>
      <c r="N68" s="2"/>
    </row>
    <row r="69" spans="1:14" ht="20.25" customHeight="1" x14ac:dyDescent="0.2">
      <c r="A69" s="66"/>
      <c r="B69" s="78"/>
      <c r="C69" s="82" t="s">
        <v>35</v>
      </c>
      <c r="D69" s="55">
        <v>36350440</v>
      </c>
      <c r="E69" s="55">
        <v>7042</v>
      </c>
      <c r="F69" s="55">
        <f t="shared" ref="F69:F70" si="17">D69+E69</f>
        <v>36357482</v>
      </c>
      <c r="G69" s="7"/>
      <c r="H69" s="2"/>
      <c r="I69" s="2"/>
      <c r="J69" s="2"/>
      <c r="K69" s="2"/>
      <c r="L69" s="2"/>
      <c r="M69" s="2"/>
      <c r="N69" s="2"/>
    </row>
    <row r="70" spans="1:14" ht="19.5" customHeight="1" x14ac:dyDescent="0.2">
      <c r="A70" s="66"/>
      <c r="B70" s="78"/>
      <c r="C70" s="82" t="s">
        <v>91</v>
      </c>
      <c r="D70" s="55">
        <v>33898640</v>
      </c>
      <c r="E70" s="55">
        <v>13200</v>
      </c>
      <c r="F70" s="55">
        <f t="shared" si="17"/>
        <v>33911840</v>
      </c>
      <c r="G70" s="7"/>
      <c r="H70" s="2"/>
      <c r="I70" s="2"/>
      <c r="J70" s="2"/>
      <c r="K70" s="2"/>
      <c r="L70" s="2"/>
      <c r="M70" s="2"/>
      <c r="N70" s="2"/>
    </row>
    <row r="71" spans="1:14" ht="21" customHeight="1" x14ac:dyDescent="0.2">
      <c r="A71" s="66"/>
      <c r="B71" s="78"/>
      <c r="C71" s="82" t="s">
        <v>80</v>
      </c>
      <c r="D71" s="55">
        <v>45076210</v>
      </c>
      <c r="E71" s="55">
        <v>22800</v>
      </c>
      <c r="F71" s="55">
        <f t="shared" ref="F71:F72" si="18">D71+E71</f>
        <v>45099010</v>
      </c>
      <c r="G71" s="7"/>
      <c r="H71" s="2"/>
      <c r="I71" s="2"/>
      <c r="J71" s="2"/>
      <c r="K71" s="2"/>
      <c r="L71" s="2"/>
      <c r="M71" s="2"/>
      <c r="N71" s="2"/>
    </row>
    <row r="72" spans="1:14" ht="21" customHeight="1" x14ac:dyDescent="0.2">
      <c r="A72" s="66"/>
      <c r="B72" s="78"/>
      <c r="C72" s="82" t="s">
        <v>34</v>
      </c>
      <c r="D72" s="55">
        <v>35433644</v>
      </c>
      <c r="E72" s="55">
        <v>14000</v>
      </c>
      <c r="F72" s="55">
        <f t="shared" si="18"/>
        <v>35447644</v>
      </c>
      <c r="G72" s="7"/>
      <c r="H72" s="2"/>
      <c r="I72" s="2"/>
      <c r="J72" s="2"/>
      <c r="K72" s="2"/>
      <c r="L72" s="2"/>
      <c r="M72" s="2"/>
      <c r="N72" s="2"/>
    </row>
    <row r="73" spans="1:14" ht="21" customHeight="1" x14ac:dyDescent="0.2">
      <c r="A73" s="66"/>
      <c r="B73" s="78"/>
      <c r="C73" s="82" t="s">
        <v>81</v>
      </c>
      <c r="D73" s="55">
        <v>36007753</v>
      </c>
      <c r="E73" s="55">
        <v>24000</v>
      </c>
      <c r="F73" s="55">
        <f t="shared" ref="F73:F74" si="19">D73+E73</f>
        <v>36031753</v>
      </c>
      <c r="G73" s="7"/>
      <c r="H73" s="2"/>
      <c r="I73" s="2"/>
      <c r="J73" s="2"/>
      <c r="K73" s="2"/>
      <c r="L73" s="2"/>
      <c r="M73" s="2"/>
      <c r="N73" s="2"/>
    </row>
    <row r="74" spans="1:14" ht="20.25" customHeight="1" x14ac:dyDescent="0.2">
      <c r="A74" s="66"/>
      <c r="B74" s="78"/>
      <c r="C74" s="82" t="s">
        <v>69</v>
      </c>
      <c r="D74" s="55">
        <v>51322188</v>
      </c>
      <c r="E74" s="55">
        <v>16000</v>
      </c>
      <c r="F74" s="55">
        <f t="shared" si="19"/>
        <v>51338188</v>
      </c>
      <c r="G74" s="7"/>
      <c r="H74" s="2"/>
      <c r="I74" s="2"/>
      <c r="J74" s="2"/>
      <c r="K74" s="2"/>
      <c r="L74" s="2"/>
      <c r="M74" s="2"/>
      <c r="N74" s="2"/>
    </row>
    <row r="75" spans="1:14" ht="20.25" customHeight="1" x14ac:dyDescent="0.2">
      <c r="A75" s="66"/>
      <c r="B75" s="78"/>
      <c r="C75" s="82" t="s">
        <v>68</v>
      </c>
      <c r="D75" s="55">
        <v>33646190</v>
      </c>
      <c r="E75" s="55">
        <v>8000</v>
      </c>
      <c r="F75" s="55">
        <f t="shared" ref="F75:F79" si="20">D75+E75</f>
        <v>33654190</v>
      </c>
      <c r="G75" s="7"/>
      <c r="H75" s="2"/>
      <c r="I75" s="2"/>
      <c r="J75" s="2"/>
      <c r="K75" s="2"/>
      <c r="L75" s="2"/>
      <c r="M75" s="2"/>
      <c r="N75" s="2"/>
    </row>
    <row r="76" spans="1:14" ht="93.75" x14ac:dyDescent="0.2">
      <c r="A76" s="66" t="s">
        <v>139</v>
      </c>
      <c r="B76" s="66" t="s">
        <v>140</v>
      </c>
      <c r="C76" s="80" t="s">
        <v>141</v>
      </c>
      <c r="D76" s="45">
        <v>0</v>
      </c>
      <c r="E76" s="45">
        <f>E78</f>
        <v>390000</v>
      </c>
      <c r="F76" s="45">
        <f t="shared" si="20"/>
        <v>390000</v>
      </c>
      <c r="G76" s="7"/>
      <c r="H76" s="2"/>
      <c r="I76" s="2"/>
      <c r="J76" s="2"/>
      <c r="K76" s="2"/>
      <c r="L76" s="2"/>
      <c r="M76" s="2"/>
      <c r="N76" s="2"/>
    </row>
    <row r="77" spans="1:14" ht="20.25" customHeight="1" x14ac:dyDescent="0.2">
      <c r="A77" s="66"/>
      <c r="B77" s="78"/>
      <c r="C77" s="72" t="s">
        <v>137</v>
      </c>
      <c r="D77" s="45"/>
      <c r="E77" s="45"/>
      <c r="F77" s="45"/>
      <c r="G77" s="7"/>
      <c r="H77" s="2"/>
      <c r="I77" s="2"/>
      <c r="J77" s="2"/>
      <c r="K77" s="2"/>
      <c r="L77" s="2"/>
      <c r="M77" s="2"/>
      <c r="N77" s="2"/>
    </row>
    <row r="78" spans="1:14" ht="20.25" customHeight="1" x14ac:dyDescent="0.2">
      <c r="A78" s="66"/>
      <c r="B78" s="78"/>
      <c r="C78" s="80" t="s">
        <v>138</v>
      </c>
      <c r="D78" s="45">
        <v>0</v>
      </c>
      <c r="E78" s="45">
        <v>390000</v>
      </c>
      <c r="F78" s="45">
        <f t="shared" si="20"/>
        <v>390000</v>
      </c>
      <c r="G78" s="7"/>
      <c r="H78" s="2"/>
      <c r="I78" s="2"/>
      <c r="J78" s="2"/>
      <c r="K78" s="2"/>
      <c r="L78" s="2"/>
      <c r="M78" s="2"/>
      <c r="N78" s="2"/>
    </row>
    <row r="79" spans="1:14" ht="38.25" thickBot="1" x14ac:dyDescent="0.25">
      <c r="A79" s="66" t="s">
        <v>142</v>
      </c>
      <c r="B79" s="66" t="s">
        <v>143</v>
      </c>
      <c r="C79" s="80" t="s">
        <v>144</v>
      </c>
      <c r="D79" s="45">
        <v>0</v>
      </c>
      <c r="E79" s="45">
        <v>2000000</v>
      </c>
      <c r="F79" s="45">
        <f t="shared" si="20"/>
        <v>2000000</v>
      </c>
      <c r="G79" s="7"/>
      <c r="H79" s="2"/>
      <c r="I79" s="2"/>
      <c r="J79" s="2"/>
      <c r="K79" s="2"/>
      <c r="L79" s="2"/>
      <c r="M79" s="2"/>
      <c r="N79" s="2"/>
    </row>
    <row r="80" spans="1:14" ht="43.9" customHeight="1" x14ac:dyDescent="0.3">
      <c r="A80" s="41"/>
      <c r="B80" s="63"/>
      <c r="C80" s="38" t="s">
        <v>8</v>
      </c>
      <c r="D80" s="88">
        <f>926642692.65+7810381</f>
        <v>934453073.64999998</v>
      </c>
      <c r="E80" s="28">
        <f>E82+E95+E104+E109+E116+E129+E136</f>
        <v>30004156.279999997</v>
      </c>
      <c r="F80" s="28">
        <f t="shared" si="7"/>
        <v>964457229.92999995</v>
      </c>
      <c r="G80" s="7"/>
      <c r="H80" s="2"/>
      <c r="I80" s="2"/>
      <c r="J80" s="2"/>
      <c r="K80" s="2"/>
      <c r="L80" s="2"/>
      <c r="M80" s="2"/>
      <c r="N80" s="2"/>
    </row>
    <row r="81" spans="1:14" ht="27.6" customHeight="1" thickBot="1" x14ac:dyDescent="0.35">
      <c r="A81" s="42"/>
      <c r="B81" s="64"/>
      <c r="C81" s="39" t="s">
        <v>6</v>
      </c>
      <c r="D81" s="29">
        <f>685320253.29+7700000</f>
        <v>693020253.28999996</v>
      </c>
      <c r="E81" s="29">
        <f>E84+E97+E106+E118+E138</f>
        <v>26830769</v>
      </c>
      <c r="F81" s="29">
        <f t="shared" si="7"/>
        <v>719851022.28999996</v>
      </c>
      <c r="G81" s="7"/>
      <c r="H81" s="2"/>
      <c r="I81" s="2"/>
      <c r="J81" s="2"/>
      <c r="K81" s="2"/>
      <c r="L81" s="2"/>
      <c r="M81" s="2"/>
      <c r="N81" s="2"/>
    </row>
    <row r="82" spans="1:14" ht="39" customHeight="1" x14ac:dyDescent="0.2">
      <c r="A82" s="73" t="s">
        <v>21</v>
      </c>
      <c r="B82" s="49"/>
      <c r="C82" s="49" t="s">
        <v>52</v>
      </c>
      <c r="D82" s="30">
        <f>D83</f>
        <v>225543774.38</v>
      </c>
      <c r="E82" s="30">
        <f>E83</f>
        <v>7401935</v>
      </c>
      <c r="F82" s="30">
        <f t="shared" ref="F82:F88" si="21">D82+E82</f>
        <v>232945709.38</v>
      </c>
      <c r="G82" s="7"/>
      <c r="H82" s="7"/>
      <c r="I82" s="2"/>
      <c r="J82" s="2"/>
      <c r="K82" s="2"/>
      <c r="L82" s="2"/>
      <c r="M82" s="2"/>
      <c r="N82" s="2"/>
    </row>
    <row r="83" spans="1:14" ht="33.75" customHeight="1" x14ac:dyDescent="0.2">
      <c r="A83" s="73" t="s">
        <v>22</v>
      </c>
      <c r="B83" s="49"/>
      <c r="C83" s="49" t="s">
        <v>52</v>
      </c>
      <c r="D83" s="30">
        <v>225543774.38</v>
      </c>
      <c r="E83" s="30">
        <f>E85+E87+E89+E91+E93</f>
        <v>7401935</v>
      </c>
      <c r="F83" s="30">
        <f t="shared" si="21"/>
        <v>232945709.38</v>
      </c>
      <c r="G83" s="7"/>
      <c r="H83" s="7"/>
      <c r="I83" s="2"/>
      <c r="J83" s="2"/>
      <c r="K83" s="2"/>
      <c r="L83" s="2"/>
      <c r="M83" s="2"/>
      <c r="N83" s="2"/>
    </row>
    <row r="84" spans="1:14" ht="30.6" customHeight="1" x14ac:dyDescent="0.2">
      <c r="A84" s="76"/>
      <c r="B84" s="67"/>
      <c r="C84" s="67" t="s">
        <v>6</v>
      </c>
      <c r="D84" s="46">
        <v>112275504.29000001</v>
      </c>
      <c r="E84" s="46">
        <f>E86+E88+E90+E92+E94</f>
        <v>7401935</v>
      </c>
      <c r="F84" s="46">
        <f t="shared" si="21"/>
        <v>119677439.29000001</v>
      </c>
      <c r="G84" s="7"/>
      <c r="H84" s="7"/>
      <c r="I84" s="2"/>
      <c r="J84" s="2"/>
      <c r="K84" s="2"/>
      <c r="L84" s="2"/>
      <c r="M84" s="2"/>
      <c r="N84" s="2"/>
    </row>
    <row r="85" spans="1:14" ht="30" customHeight="1" x14ac:dyDescent="0.2">
      <c r="A85" s="66" t="s">
        <v>71</v>
      </c>
      <c r="B85" s="66" t="s">
        <v>72</v>
      </c>
      <c r="C85" s="79" t="s">
        <v>70</v>
      </c>
      <c r="D85" s="47">
        <v>45323813</v>
      </c>
      <c r="E85" s="45">
        <f>E86</f>
        <v>213500</v>
      </c>
      <c r="F85" s="45">
        <f t="shared" ref="F85:F86" si="22">D85+E85</f>
        <v>45537313</v>
      </c>
      <c r="G85" s="7"/>
      <c r="H85" s="7"/>
      <c r="I85" s="2"/>
      <c r="J85" s="2"/>
      <c r="K85" s="2"/>
      <c r="L85" s="2"/>
      <c r="M85" s="2"/>
      <c r="N85" s="2"/>
    </row>
    <row r="86" spans="1:14" ht="19.5" customHeight="1" x14ac:dyDescent="0.2">
      <c r="A86" s="56"/>
      <c r="B86" s="66"/>
      <c r="C86" s="48" t="s">
        <v>6</v>
      </c>
      <c r="D86" s="68">
        <v>2042145</v>
      </c>
      <c r="E86" s="55">
        <v>213500</v>
      </c>
      <c r="F86" s="55">
        <f t="shared" si="22"/>
        <v>2255645</v>
      </c>
      <c r="G86" s="7"/>
      <c r="H86" s="7"/>
      <c r="I86" s="2"/>
      <c r="J86" s="2"/>
      <c r="K86" s="2"/>
      <c r="L86" s="2"/>
      <c r="M86" s="2"/>
      <c r="N86" s="2"/>
    </row>
    <row r="87" spans="1:14" ht="112.9" customHeight="1" x14ac:dyDescent="0.2">
      <c r="A87" s="66" t="s">
        <v>23</v>
      </c>
      <c r="B87" s="66">
        <v>1020</v>
      </c>
      <c r="C87" s="79" t="s">
        <v>24</v>
      </c>
      <c r="D87" s="47">
        <v>64933348.689999998</v>
      </c>
      <c r="E87" s="45">
        <f>E88</f>
        <v>3791604</v>
      </c>
      <c r="F87" s="45">
        <f t="shared" si="21"/>
        <v>68724952.689999998</v>
      </c>
      <c r="G87" s="87"/>
      <c r="H87" s="7"/>
      <c r="I87" s="2"/>
      <c r="J87" s="2"/>
      <c r="K87" s="2"/>
      <c r="L87" s="2"/>
      <c r="M87" s="2"/>
      <c r="N87" s="2"/>
    </row>
    <row r="88" spans="1:14" ht="23.25" customHeight="1" x14ac:dyDescent="0.2">
      <c r="A88" s="56"/>
      <c r="B88" s="56"/>
      <c r="C88" s="48" t="s">
        <v>6</v>
      </c>
      <c r="D88" s="68">
        <v>13057460.689999999</v>
      </c>
      <c r="E88" s="55">
        <v>3791604</v>
      </c>
      <c r="F88" s="55">
        <f t="shared" si="21"/>
        <v>16849064.689999998</v>
      </c>
      <c r="G88" s="7"/>
      <c r="H88" s="7"/>
      <c r="I88" s="2"/>
      <c r="J88" s="2"/>
      <c r="K88" s="2"/>
      <c r="L88" s="2"/>
      <c r="M88" s="2"/>
      <c r="N88" s="2"/>
    </row>
    <row r="89" spans="1:14" ht="50.25" customHeight="1" x14ac:dyDescent="0.2">
      <c r="A89" s="66" t="s">
        <v>73</v>
      </c>
      <c r="B89" s="66" t="s">
        <v>74</v>
      </c>
      <c r="C89" s="79" t="s">
        <v>75</v>
      </c>
      <c r="D89" s="47">
        <v>2647221</v>
      </c>
      <c r="E89" s="57">
        <f>E90</f>
        <v>497431</v>
      </c>
      <c r="F89" s="57">
        <f t="shared" ref="F89:F92" si="23">D89+E89</f>
        <v>3144652</v>
      </c>
      <c r="G89" s="7"/>
      <c r="H89" s="7"/>
      <c r="I89" s="2"/>
      <c r="J89" s="2"/>
      <c r="K89" s="2"/>
      <c r="L89" s="2"/>
      <c r="M89" s="2"/>
      <c r="N89" s="2"/>
    </row>
    <row r="90" spans="1:14" ht="23.25" customHeight="1" x14ac:dyDescent="0.2">
      <c r="A90" s="74"/>
      <c r="B90" s="71"/>
      <c r="C90" s="48" t="s">
        <v>6</v>
      </c>
      <c r="D90" s="69">
        <v>1018160</v>
      </c>
      <c r="E90" s="69">
        <v>497431</v>
      </c>
      <c r="F90" s="55">
        <f t="shared" si="23"/>
        <v>1515591</v>
      </c>
      <c r="G90" s="87"/>
      <c r="H90" s="87"/>
      <c r="I90" s="2"/>
      <c r="J90" s="2"/>
      <c r="K90" s="2"/>
      <c r="L90" s="2"/>
      <c r="M90" s="2"/>
      <c r="N90" s="2"/>
    </row>
    <row r="91" spans="1:14" ht="34.15" customHeight="1" x14ac:dyDescent="0.2">
      <c r="A91" s="66" t="s">
        <v>27</v>
      </c>
      <c r="B91" s="66" t="s">
        <v>26</v>
      </c>
      <c r="C91" s="79" t="s">
        <v>25</v>
      </c>
      <c r="D91" s="47">
        <v>36017633.539999999</v>
      </c>
      <c r="E91" s="57">
        <f>E92</f>
        <v>104000</v>
      </c>
      <c r="F91" s="57">
        <f t="shared" si="23"/>
        <v>36121633.539999999</v>
      </c>
      <c r="G91" s="87"/>
      <c r="H91" s="87"/>
      <c r="I91" s="2"/>
      <c r="J91" s="2"/>
      <c r="K91" s="2"/>
      <c r="L91" s="2"/>
      <c r="M91" s="2"/>
      <c r="N91" s="2"/>
    </row>
    <row r="92" spans="1:14" ht="24" customHeight="1" x14ac:dyDescent="0.2">
      <c r="A92" s="74"/>
      <c r="B92" s="71"/>
      <c r="C92" s="48" t="s">
        <v>6</v>
      </c>
      <c r="D92" s="69">
        <v>36017633.539999999</v>
      </c>
      <c r="E92" s="69">
        <v>104000</v>
      </c>
      <c r="F92" s="55">
        <f t="shared" si="23"/>
        <v>36121633.539999999</v>
      </c>
      <c r="G92" s="89"/>
      <c r="H92" s="89"/>
      <c r="I92" s="2"/>
      <c r="J92" s="2"/>
      <c r="K92" s="2"/>
      <c r="L92" s="2"/>
      <c r="M92" s="2"/>
      <c r="N92" s="2"/>
    </row>
    <row r="93" spans="1:14" ht="66" customHeight="1" x14ac:dyDescent="0.2">
      <c r="A93" s="66" t="s">
        <v>29</v>
      </c>
      <c r="B93" s="66">
        <v>5031</v>
      </c>
      <c r="C93" s="79" t="s">
        <v>28</v>
      </c>
      <c r="D93" s="47">
        <v>51036774.880000003</v>
      </c>
      <c r="E93" s="57">
        <f>E94</f>
        <v>2795400</v>
      </c>
      <c r="F93" s="45">
        <f t="shared" ref="F93" si="24">D93+E93</f>
        <v>53832174.880000003</v>
      </c>
      <c r="G93" s="87"/>
      <c r="H93" s="87"/>
      <c r="I93" s="2"/>
      <c r="J93" s="2"/>
      <c r="K93" s="2"/>
      <c r="L93" s="2"/>
      <c r="M93" s="2"/>
      <c r="N93" s="2"/>
    </row>
    <row r="94" spans="1:14" ht="21" customHeight="1" x14ac:dyDescent="0.2">
      <c r="A94" s="74"/>
      <c r="B94" s="71"/>
      <c r="C94" s="48" t="s">
        <v>6</v>
      </c>
      <c r="D94" s="69">
        <v>45680343.880000003</v>
      </c>
      <c r="E94" s="69">
        <f>-204600+3000000</f>
        <v>2795400</v>
      </c>
      <c r="F94" s="55">
        <f>D94+E94</f>
        <v>48475743.880000003</v>
      </c>
      <c r="G94" s="89"/>
      <c r="H94" s="89"/>
      <c r="I94" s="2"/>
      <c r="J94" s="2"/>
      <c r="K94" s="2"/>
      <c r="L94" s="2"/>
      <c r="M94" s="2"/>
      <c r="N94" s="2"/>
    </row>
    <row r="95" spans="1:14" ht="43.15" customHeight="1" x14ac:dyDescent="0.2">
      <c r="A95" s="75">
        <v>1000000</v>
      </c>
      <c r="B95" s="49"/>
      <c r="C95" s="49" t="s">
        <v>17</v>
      </c>
      <c r="D95" s="30">
        <f>D96</f>
        <v>32443288.27</v>
      </c>
      <c r="E95" s="30">
        <f>E96</f>
        <v>7342800</v>
      </c>
      <c r="F95" s="30">
        <f t="shared" ref="F95:F103" si="25">D95+E95</f>
        <v>39786088.269999996</v>
      </c>
      <c r="G95" s="7"/>
      <c r="H95" s="7"/>
      <c r="I95" s="2"/>
      <c r="J95" s="2"/>
      <c r="K95" s="2"/>
      <c r="L95" s="2"/>
      <c r="M95" s="2"/>
      <c r="N95" s="2"/>
    </row>
    <row r="96" spans="1:14" ht="38.450000000000003" customHeight="1" x14ac:dyDescent="0.2">
      <c r="A96" s="75">
        <v>1010000</v>
      </c>
      <c r="B96" s="49"/>
      <c r="C96" s="49" t="s">
        <v>17</v>
      </c>
      <c r="D96" s="30">
        <v>32443288.27</v>
      </c>
      <c r="E96" s="30">
        <f>E100+E102+E98</f>
        <v>7342800</v>
      </c>
      <c r="F96" s="30">
        <f t="shared" si="25"/>
        <v>39786088.269999996</v>
      </c>
      <c r="G96" s="7"/>
      <c r="H96" s="7"/>
      <c r="I96" s="2"/>
      <c r="J96" s="2"/>
      <c r="K96" s="2"/>
      <c r="L96" s="2"/>
      <c r="M96" s="2"/>
      <c r="N96" s="2"/>
    </row>
    <row r="97" spans="1:14" ht="23.25" customHeight="1" x14ac:dyDescent="0.2">
      <c r="A97" s="76"/>
      <c r="B97" s="67"/>
      <c r="C97" s="67" t="s">
        <v>6</v>
      </c>
      <c r="D97" s="46">
        <v>19418076</v>
      </c>
      <c r="E97" s="46">
        <f>E101+E103+E99</f>
        <v>7342800</v>
      </c>
      <c r="F97" s="46">
        <f t="shared" si="25"/>
        <v>26760876</v>
      </c>
      <c r="G97" s="7"/>
      <c r="H97" s="7"/>
      <c r="I97" s="2"/>
      <c r="J97" s="2"/>
      <c r="K97" s="2"/>
      <c r="L97" s="2"/>
      <c r="M97" s="2"/>
      <c r="N97" s="2"/>
    </row>
    <row r="98" spans="1:14" ht="23.25" customHeight="1" x14ac:dyDescent="0.2">
      <c r="A98" s="66" t="s">
        <v>134</v>
      </c>
      <c r="B98" s="66" t="s">
        <v>135</v>
      </c>
      <c r="C98" s="80" t="s">
        <v>136</v>
      </c>
      <c r="D98" s="57">
        <v>0</v>
      </c>
      <c r="E98" s="57">
        <f>E99</f>
        <v>4000000</v>
      </c>
      <c r="F98" s="45">
        <f t="shared" ref="F98:F99" si="26">D98+E98</f>
        <v>4000000</v>
      </c>
      <c r="G98" s="7"/>
      <c r="H98" s="7"/>
      <c r="I98" s="2"/>
      <c r="J98" s="2"/>
      <c r="K98" s="2"/>
      <c r="L98" s="2"/>
      <c r="M98" s="2"/>
      <c r="N98" s="2"/>
    </row>
    <row r="99" spans="1:14" ht="23.25" customHeight="1" x14ac:dyDescent="0.2">
      <c r="A99" s="56"/>
      <c r="B99" s="56"/>
      <c r="C99" s="48" t="s">
        <v>6</v>
      </c>
      <c r="D99" s="68">
        <v>0</v>
      </c>
      <c r="E99" s="55">
        <v>4000000</v>
      </c>
      <c r="F99" s="55">
        <f t="shared" si="26"/>
        <v>4000000</v>
      </c>
      <c r="G99" s="7"/>
      <c r="H99" s="7"/>
      <c r="I99" s="2"/>
      <c r="J99" s="2"/>
      <c r="K99" s="2"/>
      <c r="L99" s="2"/>
      <c r="M99" s="2"/>
      <c r="N99" s="2"/>
    </row>
    <row r="100" spans="1:14" ht="57" customHeight="1" x14ac:dyDescent="0.2">
      <c r="A100" s="66">
        <v>1014060</v>
      </c>
      <c r="B100" s="66">
        <v>4060</v>
      </c>
      <c r="C100" s="80" t="s">
        <v>33</v>
      </c>
      <c r="D100" s="57">
        <v>17728162</v>
      </c>
      <c r="E100" s="57">
        <v>3240800</v>
      </c>
      <c r="F100" s="45">
        <f t="shared" si="25"/>
        <v>20968962</v>
      </c>
      <c r="G100" s="7"/>
      <c r="H100" s="7"/>
      <c r="I100" s="2"/>
      <c r="J100" s="2"/>
      <c r="K100" s="2"/>
      <c r="L100" s="2"/>
      <c r="M100" s="2"/>
      <c r="N100" s="2"/>
    </row>
    <row r="101" spans="1:14" ht="23.25" customHeight="1" x14ac:dyDescent="0.2">
      <c r="A101" s="56"/>
      <c r="B101" s="56"/>
      <c r="C101" s="48" t="s">
        <v>6</v>
      </c>
      <c r="D101" s="68">
        <v>14459900</v>
      </c>
      <c r="E101" s="55">
        <v>3240800</v>
      </c>
      <c r="F101" s="55">
        <f t="shared" ref="F101" si="27">D101+E101</f>
        <v>17700700</v>
      </c>
      <c r="G101" s="7"/>
      <c r="H101" s="7"/>
      <c r="I101" s="2"/>
      <c r="J101" s="2"/>
      <c r="K101" s="2"/>
      <c r="L101" s="2"/>
      <c r="M101" s="2"/>
      <c r="N101" s="2"/>
    </row>
    <row r="102" spans="1:14" ht="37.5" x14ac:dyDescent="0.2">
      <c r="A102" s="66" t="s">
        <v>123</v>
      </c>
      <c r="B102" s="66" t="s">
        <v>44</v>
      </c>
      <c r="C102" s="80" t="s">
        <v>43</v>
      </c>
      <c r="D102" s="57">
        <v>0</v>
      </c>
      <c r="E102" s="57">
        <f>E103</f>
        <v>102000</v>
      </c>
      <c r="F102" s="45">
        <f t="shared" si="25"/>
        <v>102000</v>
      </c>
      <c r="G102" s="54"/>
      <c r="H102" s="7"/>
      <c r="I102" s="2"/>
      <c r="J102" s="2"/>
      <c r="K102" s="2"/>
      <c r="L102" s="2"/>
      <c r="M102" s="2"/>
      <c r="N102" s="2"/>
    </row>
    <row r="103" spans="1:14" ht="23.25" customHeight="1" x14ac:dyDescent="0.2">
      <c r="A103" s="56"/>
      <c r="B103" s="56"/>
      <c r="C103" s="48" t="s">
        <v>6</v>
      </c>
      <c r="D103" s="68">
        <v>0</v>
      </c>
      <c r="E103" s="55">
        <v>102000</v>
      </c>
      <c r="F103" s="55">
        <f t="shared" si="25"/>
        <v>102000</v>
      </c>
      <c r="G103" s="7"/>
      <c r="H103" s="7"/>
      <c r="I103" s="2"/>
      <c r="J103" s="2"/>
      <c r="K103" s="2"/>
      <c r="L103" s="2"/>
      <c r="M103" s="2"/>
      <c r="N103" s="2"/>
    </row>
    <row r="104" spans="1:14" ht="56.25" customHeight="1" x14ac:dyDescent="0.2">
      <c r="A104" s="75">
        <v>1200000</v>
      </c>
      <c r="B104" s="49"/>
      <c r="C104" s="49" t="s">
        <v>58</v>
      </c>
      <c r="D104" s="30">
        <f>D105</f>
        <v>333892792</v>
      </c>
      <c r="E104" s="30">
        <f>E105</f>
        <v>-791400</v>
      </c>
      <c r="F104" s="30">
        <f t="shared" ref="F104:F105" si="28">D104+E104</f>
        <v>333101392</v>
      </c>
      <c r="G104" s="7"/>
      <c r="H104" s="7"/>
      <c r="I104" s="2"/>
      <c r="J104" s="2"/>
      <c r="K104" s="2"/>
      <c r="L104" s="2"/>
      <c r="M104" s="2"/>
      <c r="N104" s="2"/>
    </row>
    <row r="105" spans="1:14" ht="56.25" customHeight="1" x14ac:dyDescent="0.2">
      <c r="A105" s="75">
        <v>1210000</v>
      </c>
      <c r="B105" s="49"/>
      <c r="C105" s="49" t="s">
        <v>58</v>
      </c>
      <c r="D105" s="30">
        <v>333892792</v>
      </c>
      <c r="E105" s="30">
        <f>E107</f>
        <v>-791400</v>
      </c>
      <c r="F105" s="30">
        <f t="shared" si="28"/>
        <v>333101392</v>
      </c>
      <c r="G105" s="7"/>
      <c r="H105" s="7"/>
      <c r="I105" s="2"/>
      <c r="J105" s="2"/>
      <c r="K105" s="2"/>
      <c r="L105" s="2"/>
      <c r="M105" s="2"/>
      <c r="N105" s="2"/>
    </row>
    <row r="106" spans="1:14" ht="23.25" customHeight="1" x14ac:dyDescent="0.2">
      <c r="A106" s="76"/>
      <c r="B106" s="67"/>
      <c r="C106" s="67" t="s">
        <v>6</v>
      </c>
      <c r="D106" s="46">
        <v>271927123</v>
      </c>
      <c r="E106" s="46">
        <f>E108</f>
        <v>-791400</v>
      </c>
      <c r="F106" s="46">
        <f t="shared" ref="F106:F108" si="29">D106+E106</f>
        <v>271135723</v>
      </c>
      <c r="G106" s="7"/>
      <c r="H106" s="7"/>
      <c r="I106" s="2"/>
      <c r="J106" s="2"/>
      <c r="K106" s="2"/>
      <c r="L106" s="2"/>
      <c r="M106" s="2"/>
      <c r="N106" s="2"/>
    </row>
    <row r="107" spans="1:14" ht="38.450000000000003" customHeight="1" x14ac:dyDescent="0.2">
      <c r="A107" s="66">
        <v>1216030</v>
      </c>
      <c r="B107" s="66">
        <v>6030</v>
      </c>
      <c r="C107" s="80" t="s">
        <v>36</v>
      </c>
      <c r="D107" s="47">
        <v>73990129</v>
      </c>
      <c r="E107" s="45">
        <f>E108</f>
        <v>-791400</v>
      </c>
      <c r="F107" s="45">
        <f t="shared" si="29"/>
        <v>73198729</v>
      </c>
      <c r="G107" s="87"/>
      <c r="H107" s="7"/>
      <c r="I107" s="2"/>
      <c r="J107" s="2"/>
      <c r="K107" s="2"/>
      <c r="L107" s="2"/>
      <c r="M107" s="2"/>
      <c r="N107" s="2"/>
    </row>
    <row r="108" spans="1:14" ht="23.25" customHeight="1" x14ac:dyDescent="0.2">
      <c r="A108" s="56"/>
      <c r="B108" s="56"/>
      <c r="C108" s="48" t="s">
        <v>6</v>
      </c>
      <c r="D108" s="68">
        <v>73990129</v>
      </c>
      <c r="E108" s="55">
        <v>-791400</v>
      </c>
      <c r="F108" s="55">
        <f t="shared" si="29"/>
        <v>73198729</v>
      </c>
      <c r="G108" s="7"/>
      <c r="H108" s="7"/>
      <c r="I108" s="2"/>
      <c r="J108" s="2"/>
      <c r="K108" s="2"/>
      <c r="L108" s="2"/>
      <c r="M108" s="2"/>
      <c r="N108" s="2"/>
    </row>
    <row r="109" spans="1:14" ht="46.5" customHeight="1" x14ac:dyDescent="0.2">
      <c r="A109" s="75">
        <v>1400000</v>
      </c>
      <c r="B109" s="27"/>
      <c r="C109" s="49" t="s">
        <v>115</v>
      </c>
      <c r="D109" s="30">
        <f>D110</f>
        <v>729946</v>
      </c>
      <c r="E109" s="30">
        <f>E110</f>
        <v>1569207.54</v>
      </c>
      <c r="F109" s="30">
        <f t="shared" ref="F109:F115" si="30">D109+E109</f>
        <v>2299153.54</v>
      </c>
      <c r="G109" s="7"/>
      <c r="H109" s="7"/>
      <c r="I109" s="2"/>
      <c r="J109" s="2"/>
      <c r="K109" s="2"/>
      <c r="L109" s="2"/>
      <c r="M109" s="2"/>
      <c r="N109" s="2"/>
    </row>
    <row r="110" spans="1:14" ht="48" customHeight="1" x14ac:dyDescent="0.2">
      <c r="A110" s="75">
        <v>1410000</v>
      </c>
      <c r="B110" s="49"/>
      <c r="C110" s="49" t="s">
        <v>115</v>
      </c>
      <c r="D110" s="30">
        <v>729946</v>
      </c>
      <c r="E110" s="30">
        <f>E113</f>
        <v>1569207.54</v>
      </c>
      <c r="F110" s="30">
        <f t="shared" si="30"/>
        <v>2299153.54</v>
      </c>
      <c r="G110" s="7"/>
      <c r="H110" s="7"/>
      <c r="I110" s="2"/>
      <c r="J110" s="2"/>
      <c r="K110" s="2"/>
      <c r="L110" s="2"/>
      <c r="M110" s="2"/>
      <c r="N110" s="2"/>
    </row>
    <row r="111" spans="1:14" ht="23.25" customHeight="1" x14ac:dyDescent="0.2">
      <c r="A111" s="76"/>
      <c r="B111" s="67"/>
      <c r="C111" s="67" t="s">
        <v>16</v>
      </c>
      <c r="D111" s="46">
        <v>729946</v>
      </c>
      <c r="E111" s="46">
        <f>E114</f>
        <v>230168.72</v>
      </c>
      <c r="F111" s="46">
        <f t="shared" si="30"/>
        <v>960114.72</v>
      </c>
      <c r="G111" s="7"/>
      <c r="H111" s="7"/>
      <c r="I111" s="2"/>
      <c r="J111" s="2"/>
      <c r="K111" s="2"/>
      <c r="L111" s="2"/>
      <c r="M111" s="2"/>
      <c r="N111" s="2"/>
    </row>
    <row r="112" spans="1:14" ht="23.25" customHeight="1" x14ac:dyDescent="0.2">
      <c r="A112" s="81"/>
      <c r="B112" s="67"/>
      <c r="C112" s="67" t="s">
        <v>60</v>
      </c>
      <c r="D112" s="46">
        <v>0</v>
      </c>
      <c r="E112" s="46">
        <f>E115</f>
        <v>1339038.82</v>
      </c>
      <c r="F112" s="46">
        <f t="shared" si="30"/>
        <v>1339038.82</v>
      </c>
      <c r="G112" s="7"/>
      <c r="H112" s="7"/>
      <c r="I112" s="2"/>
      <c r="J112" s="2"/>
      <c r="K112" s="2"/>
      <c r="L112" s="2"/>
      <c r="M112" s="2"/>
      <c r="N112" s="2"/>
    </row>
    <row r="113" spans="1:14" ht="170.25" customHeight="1" x14ac:dyDescent="0.2">
      <c r="A113" s="66" t="s">
        <v>116</v>
      </c>
      <c r="B113" s="66" t="s">
        <v>110</v>
      </c>
      <c r="C113" s="80" t="s">
        <v>53</v>
      </c>
      <c r="D113" s="47">
        <v>729946</v>
      </c>
      <c r="E113" s="45">
        <f>E114+E115</f>
        <v>1569207.54</v>
      </c>
      <c r="F113" s="45">
        <f t="shared" si="30"/>
        <v>2299153.54</v>
      </c>
      <c r="G113" s="7"/>
      <c r="H113" s="7"/>
      <c r="I113" s="2"/>
      <c r="J113" s="2"/>
      <c r="K113" s="2"/>
      <c r="L113" s="2"/>
      <c r="M113" s="2"/>
      <c r="N113" s="2"/>
    </row>
    <row r="114" spans="1:14" ht="23.25" customHeight="1" x14ac:dyDescent="0.2">
      <c r="A114" s="56"/>
      <c r="B114" s="56"/>
      <c r="C114" s="48" t="s">
        <v>16</v>
      </c>
      <c r="D114" s="68">
        <v>729946</v>
      </c>
      <c r="E114" s="55">
        <v>230168.72</v>
      </c>
      <c r="F114" s="55">
        <f t="shared" si="30"/>
        <v>960114.72</v>
      </c>
      <c r="G114" s="7"/>
      <c r="H114" s="7"/>
      <c r="I114" s="2"/>
      <c r="J114" s="2"/>
      <c r="K114" s="2"/>
      <c r="L114" s="2"/>
      <c r="M114" s="2"/>
      <c r="N114" s="2"/>
    </row>
    <row r="115" spans="1:14" ht="23.25" customHeight="1" x14ac:dyDescent="0.2">
      <c r="A115" s="102"/>
      <c r="B115" s="103"/>
      <c r="C115" s="48" t="s">
        <v>60</v>
      </c>
      <c r="D115" s="68">
        <v>0</v>
      </c>
      <c r="E115" s="55">
        <f>1196000+143038.82</f>
        <v>1339038.82</v>
      </c>
      <c r="F115" s="55">
        <f t="shared" si="30"/>
        <v>1339038.82</v>
      </c>
      <c r="G115" s="7"/>
      <c r="H115" s="7"/>
      <c r="I115" s="2"/>
      <c r="J115" s="2"/>
      <c r="K115" s="2"/>
      <c r="L115" s="2"/>
      <c r="M115" s="2"/>
      <c r="N115" s="2"/>
    </row>
    <row r="116" spans="1:14" ht="57" customHeight="1" x14ac:dyDescent="0.2">
      <c r="A116" s="75">
        <v>1500000</v>
      </c>
      <c r="B116" s="49"/>
      <c r="C116" s="49" t="s">
        <v>11</v>
      </c>
      <c r="D116" s="30">
        <f>D117</f>
        <v>125920783</v>
      </c>
      <c r="E116" s="30">
        <f>E117</f>
        <v>1395034</v>
      </c>
      <c r="F116" s="30">
        <f t="shared" ref="F116:F130" si="31">D116+E116</f>
        <v>127315817</v>
      </c>
      <c r="G116" s="7"/>
      <c r="H116" s="7"/>
      <c r="I116" s="2"/>
      <c r="J116" s="2"/>
      <c r="K116" s="2"/>
      <c r="L116" s="2"/>
      <c r="M116" s="2"/>
      <c r="N116" s="2"/>
    </row>
    <row r="117" spans="1:14" ht="54.6" customHeight="1" x14ac:dyDescent="0.2">
      <c r="A117" s="75">
        <v>1510000</v>
      </c>
      <c r="B117" s="49"/>
      <c r="C117" s="49" t="s">
        <v>11</v>
      </c>
      <c r="D117" s="30">
        <v>125920783</v>
      </c>
      <c r="E117" s="30">
        <f>E119+E121+E123+E125+E127</f>
        <v>1395034</v>
      </c>
      <c r="F117" s="30">
        <f t="shared" si="31"/>
        <v>127315817</v>
      </c>
      <c r="G117" s="7"/>
      <c r="H117" s="7"/>
      <c r="I117" s="2"/>
      <c r="J117" s="2"/>
      <c r="K117" s="2"/>
      <c r="L117" s="2"/>
      <c r="M117" s="2"/>
      <c r="N117" s="2"/>
    </row>
    <row r="118" spans="1:14" ht="24.75" customHeight="1" x14ac:dyDescent="0.2">
      <c r="A118" s="76"/>
      <c r="B118" s="67"/>
      <c r="C118" s="67" t="s">
        <v>6</v>
      </c>
      <c r="D118" s="46">
        <v>118420783</v>
      </c>
      <c r="E118" s="46">
        <f>E120+E122+E124+E126+E128</f>
        <v>1395034</v>
      </c>
      <c r="F118" s="46">
        <f t="shared" si="31"/>
        <v>119815817</v>
      </c>
      <c r="G118" s="7"/>
      <c r="H118" s="7"/>
      <c r="I118" s="2"/>
      <c r="J118" s="2"/>
      <c r="K118" s="2"/>
      <c r="L118" s="2"/>
      <c r="M118" s="2"/>
      <c r="N118" s="2"/>
    </row>
    <row r="119" spans="1:14" ht="33.75" customHeight="1" x14ac:dyDescent="0.2">
      <c r="A119" s="66" t="s">
        <v>61</v>
      </c>
      <c r="B119" s="66" t="s">
        <v>37</v>
      </c>
      <c r="C119" s="80" t="s">
        <v>38</v>
      </c>
      <c r="D119" s="47">
        <v>33978000</v>
      </c>
      <c r="E119" s="45">
        <f>E120</f>
        <v>37847</v>
      </c>
      <c r="F119" s="45">
        <f t="shared" ref="F119:F120" si="32">D119+E119</f>
        <v>34015847</v>
      </c>
      <c r="G119" s="54"/>
      <c r="H119" s="7"/>
      <c r="I119" s="2"/>
      <c r="J119" s="2"/>
      <c r="K119" s="2"/>
      <c r="L119" s="2"/>
      <c r="M119" s="2"/>
      <c r="N119" s="2"/>
    </row>
    <row r="120" spans="1:14" ht="24" customHeight="1" x14ac:dyDescent="0.2">
      <c r="A120" s="56"/>
      <c r="B120" s="56"/>
      <c r="C120" s="48" t="s">
        <v>6</v>
      </c>
      <c r="D120" s="68">
        <v>33978000</v>
      </c>
      <c r="E120" s="55">
        <v>37847</v>
      </c>
      <c r="F120" s="55">
        <f t="shared" si="32"/>
        <v>34015847</v>
      </c>
      <c r="G120" s="7"/>
      <c r="H120" s="7"/>
      <c r="I120" s="2"/>
      <c r="J120" s="2"/>
      <c r="K120" s="2"/>
      <c r="L120" s="2"/>
      <c r="M120" s="2"/>
      <c r="N120" s="2"/>
    </row>
    <row r="121" spans="1:14" ht="37.15" customHeight="1" x14ac:dyDescent="0.2">
      <c r="A121" s="66" t="s">
        <v>62</v>
      </c>
      <c r="B121" s="66" t="s">
        <v>40</v>
      </c>
      <c r="C121" s="80" t="s">
        <v>39</v>
      </c>
      <c r="D121" s="47">
        <v>23417800</v>
      </c>
      <c r="E121" s="45">
        <f>E122</f>
        <v>9670</v>
      </c>
      <c r="F121" s="45">
        <f t="shared" si="31"/>
        <v>23427470</v>
      </c>
      <c r="G121" s="54"/>
      <c r="H121" s="7"/>
      <c r="I121" s="2"/>
      <c r="J121" s="2"/>
      <c r="K121" s="2"/>
      <c r="L121" s="2"/>
      <c r="M121" s="2"/>
      <c r="N121" s="2"/>
    </row>
    <row r="122" spans="1:14" ht="22.15" customHeight="1" x14ac:dyDescent="0.2">
      <c r="A122" s="56"/>
      <c r="B122" s="56"/>
      <c r="C122" s="48" t="s">
        <v>6</v>
      </c>
      <c r="D122" s="68">
        <v>23417800</v>
      </c>
      <c r="E122" s="55">
        <v>9670</v>
      </c>
      <c r="F122" s="55">
        <f t="shared" si="31"/>
        <v>23427470</v>
      </c>
      <c r="G122" s="7"/>
      <c r="H122" s="7"/>
      <c r="I122" s="2"/>
      <c r="J122" s="2"/>
      <c r="K122" s="2"/>
      <c r="L122" s="2"/>
      <c r="M122" s="2"/>
      <c r="N122" s="2"/>
    </row>
    <row r="123" spans="1:14" ht="36" customHeight="1" x14ac:dyDescent="0.2">
      <c r="A123" s="66" t="s">
        <v>63</v>
      </c>
      <c r="B123" s="66" t="s">
        <v>41</v>
      </c>
      <c r="C123" s="80" t="s">
        <v>42</v>
      </c>
      <c r="D123" s="47">
        <v>28931700</v>
      </c>
      <c r="E123" s="45">
        <f>E124</f>
        <v>29010</v>
      </c>
      <c r="F123" s="45">
        <f t="shared" ref="F123:F124" si="33">D123+E123</f>
        <v>28960710</v>
      </c>
      <c r="G123" s="54"/>
      <c r="H123" s="7"/>
      <c r="I123" s="2"/>
      <c r="J123" s="2"/>
      <c r="K123" s="2"/>
      <c r="L123" s="2"/>
      <c r="M123" s="2"/>
      <c r="N123" s="2"/>
    </row>
    <row r="124" spans="1:14" ht="26.45" customHeight="1" x14ac:dyDescent="0.2">
      <c r="A124" s="56"/>
      <c r="B124" s="56"/>
      <c r="C124" s="48" t="s">
        <v>6</v>
      </c>
      <c r="D124" s="68">
        <v>28931700</v>
      </c>
      <c r="E124" s="55">
        <v>29010</v>
      </c>
      <c r="F124" s="55">
        <f t="shared" si="33"/>
        <v>28960710</v>
      </c>
      <c r="G124" s="7"/>
      <c r="H124" s="7"/>
      <c r="I124" s="2"/>
      <c r="J124" s="2"/>
      <c r="K124" s="2"/>
      <c r="L124" s="2"/>
      <c r="M124" s="2"/>
      <c r="N124" s="2"/>
    </row>
    <row r="125" spans="1:14" ht="36.75" customHeight="1" x14ac:dyDescent="0.2">
      <c r="A125" s="66" t="s">
        <v>64</v>
      </c>
      <c r="B125" s="66" t="s">
        <v>44</v>
      </c>
      <c r="C125" s="80" t="s">
        <v>43</v>
      </c>
      <c r="D125" s="47">
        <v>1450000</v>
      </c>
      <c r="E125" s="45">
        <f>E126</f>
        <v>509670</v>
      </c>
      <c r="F125" s="45">
        <f t="shared" ref="F125:F126" si="34">D125+E125</f>
        <v>1959670</v>
      </c>
      <c r="G125" s="54"/>
      <c r="H125" s="7"/>
      <c r="I125" s="2"/>
      <c r="J125" s="2"/>
      <c r="K125" s="2"/>
      <c r="L125" s="2"/>
      <c r="M125" s="2"/>
      <c r="N125" s="2"/>
    </row>
    <row r="126" spans="1:14" ht="25.9" customHeight="1" x14ac:dyDescent="0.2">
      <c r="A126" s="56"/>
      <c r="B126" s="56"/>
      <c r="C126" s="48" t="s">
        <v>6</v>
      </c>
      <c r="D126" s="68">
        <v>1450000</v>
      </c>
      <c r="E126" s="55">
        <v>509670</v>
      </c>
      <c r="F126" s="55">
        <f t="shared" si="34"/>
        <v>1959670</v>
      </c>
      <c r="G126" s="7"/>
      <c r="H126" s="7"/>
      <c r="I126" s="2"/>
      <c r="J126" s="2"/>
      <c r="K126" s="2"/>
      <c r="L126" s="2"/>
      <c r="M126" s="2"/>
      <c r="N126" s="2"/>
    </row>
    <row r="127" spans="1:14" ht="37.5" x14ac:dyDescent="0.2">
      <c r="A127" s="66" t="s">
        <v>106</v>
      </c>
      <c r="B127" s="66" t="s">
        <v>107</v>
      </c>
      <c r="C127" s="80" t="s">
        <v>108</v>
      </c>
      <c r="D127" s="47">
        <v>4100000</v>
      </c>
      <c r="E127" s="45">
        <f>E128</f>
        <v>808837</v>
      </c>
      <c r="F127" s="45">
        <f t="shared" ref="F127" si="35">D127+E127</f>
        <v>4908837</v>
      </c>
      <c r="G127" s="7"/>
      <c r="H127" s="7"/>
      <c r="I127" s="2"/>
      <c r="J127" s="2"/>
      <c r="K127" s="2"/>
      <c r="L127" s="2"/>
      <c r="M127" s="2"/>
      <c r="N127" s="2"/>
    </row>
    <row r="128" spans="1:14" ht="23.45" customHeight="1" x14ac:dyDescent="0.2">
      <c r="A128" s="56"/>
      <c r="B128" s="56"/>
      <c r="C128" s="48" t="s">
        <v>6</v>
      </c>
      <c r="D128" s="68">
        <v>4100000</v>
      </c>
      <c r="E128" s="55">
        <v>808837</v>
      </c>
      <c r="F128" s="55">
        <f t="shared" ref="F128" si="36">D128+E128</f>
        <v>4908837</v>
      </c>
      <c r="G128" s="7"/>
      <c r="H128" s="7"/>
      <c r="I128" s="2"/>
      <c r="J128" s="2"/>
      <c r="K128" s="2"/>
      <c r="L128" s="2"/>
      <c r="M128" s="2"/>
      <c r="N128" s="2"/>
    </row>
    <row r="129" spans="1:14" ht="78.599999999999994" customHeight="1" x14ac:dyDescent="0.2">
      <c r="A129" s="75">
        <v>1600000</v>
      </c>
      <c r="B129" s="27"/>
      <c r="C129" s="49" t="s">
        <v>59</v>
      </c>
      <c r="D129" s="30">
        <f>D130</f>
        <v>684150</v>
      </c>
      <c r="E129" s="30">
        <f>E130</f>
        <v>1604179.74</v>
      </c>
      <c r="F129" s="30">
        <f t="shared" si="31"/>
        <v>2288329.7400000002</v>
      </c>
      <c r="G129" s="7"/>
      <c r="H129" s="7"/>
      <c r="I129" s="2"/>
      <c r="J129" s="2"/>
      <c r="K129" s="2"/>
      <c r="L129" s="2"/>
      <c r="M129" s="2"/>
      <c r="N129" s="2"/>
    </row>
    <row r="130" spans="1:14" ht="80.45" customHeight="1" x14ac:dyDescent="0.2">
      <c r="A130" s="75">
        <v>1610000</v>
      </c>
      <c r="B130" s="49"/>
      <c r="C130" s="49" t="s">
        <v>59</v>
      </c>
      <c r="D130" s="30">
        <v>684150</v>
      </c>
      <c r="E130" s="30">
        <f>E133</f>
        <v>1604179.74</v>
      </c>
      <c r="F130" s="30">
        <f t="shared" si="31"/>
        <v>2288329.7400000002</v>
      </c>
      <c r="G130" s="7"/>
      <c r="H130" s="7"/>
      <c r="I130" s="2"/>
      <c r="J130" s="2"/>
      <c r="K130" s="2"/>
      <c r="L130" s="2"/>
      <c r="M130" s="2"/>
      <c r="N130" s="2"/>
    </row>
    <row r="131" spans="1:14" ht="21" customHeight="1" x14ac:dyDescent="0.2">
      <c r="A131" s="76"/>
      <c r="B131" s="67"/>
      <c r="C131" s="67" t="s">
        <v>16</v>
      </c>
      <c r="D131" s="46">
        <v>490000</v>
      </c>
      <c r="E131" s="46">
        <f>E134</f>
        <v>190000</v>
      </c>
      <c r="F131" s="46">
        <f t="shared" ref="F131:F132" si="37">D131+E131</f>
        <v>680000</v>
      </c>
      <c r="G131" s="7"/>
      <c r="H131" s="7"/>
      <c r="I131" s="2"/>
      <c r="J131" s="2"/>
      <c r="K131" s="2"/>
      <c r="L131" s="2"/>
      <c r="M131" s="2"/>
      <c r="N131" s="2"/>
    </row>
    <row r="132" spans="1:14" ht="21" customHeight="1" x14ac:dyDescent="0.2">
      <c r="A132" s="81"/>
      <c r="B132" s="67"/>
      <c r="C132" s="67" t="s">
        <v>60</v>
      </c>
      <c r="D132" s="46">
        <v>0</v>
      </c>
      <c r="E132" s="46">
        <v>1414179.74</v>
      </c>
      <c r="F132" s="46">
        <f t="shared" si="37"/>
        <v>1414179.74</v>
      </c>
      <c r="G132" s="7"/>
      <c r="H132" s="7"/>
      <c r="I132" s="2"/>
      <c r="J132" s="2"/>
      <c r="K132" s="2"/>
      <c r="L132" s="2"/>
      <c r="M132" s="2"/>
      <c r="N132" s="2"/>
    </row>
    <row r="133" spans="1:14" ht="173.25" customHeight="1" x14ac:dyDescent="0.2">
      <c r="A133" s="66" t="s">
        <v>109</v>
      </c>
      <c r="B133" s="66" t="s">
        <v>110</v>
      </c>
      <c r="C133" s="80" t="s">
        <v>53</v>
      </c>
      <c r="D133" s="47">
        <v>190000</v>
      </c>
      <c r="E133" s="45">
        <f>E134+E135</f>
        <v>1604179.74</v>
      </c>
      <c r="F133" s="45">
        <f t="shared" ref="F133:F147" si="38">D133+E133</f>
        <v>1794179.74</v>
      </c>
      <c r="G133" s="87"/>
      <c r="H133" s="2"/>
      <c r="I133" s="2"/>
      <c r="J133" s="2"/>
      <c r="K133" s="2"/>
      <c r="L133" s="2"/>
      <c r="M133" s="2"/>
      <c r="N133" s="2"/>
    </row>
    <row r="134" spans="1:14" ht="23.45" customHeight="1" x14ac:dyDescent="0.2">
      <c r="A134" s="56"/>
      <c r="B134" s="56"/>
      <c r="C134" s="48" t="s">
        <v>16</v>
      </c>
      <c r="D134" s="68">
        <v>190000</v>
      </c>
      <c r="E134" s="55">
        <v>190000</v>
      </c>
      <c r="F134" s="55">
        <f t="shared" si="38"/>
        <v>380000</v>
      </c>
      <c r="G134" s="7"/>
      <c r="H134" s="2"/>
      <c r="I134" s="2"/>
      <c r="J134" s="2"/>
      <c r="K134" s="2"/>
      <c r="L134" s="2"/>
      <c r="M134" s="2"/>
      <c r="N134" s="2"/>
    </row>
    <row r="135" spans="1:14" ht="23.45" customHeight="1" x14ac:dyDescent="0.2">
      <c r="A135" s="102"/>
      <c r="B135" s="103"/>
      <c r="C135" s="48" t="s">
        <v>60</v>
      </c>
      <c r="D135" s="68">
        <v>0</v>
      </c>
      <c r="E135" s="55">
        <v>1414179.74</v>
      </c>
      <c r="F135" s="55">
        <f t="shared" ref="F135" si="39">D135+E135</f>
        <v>1414179.74</v>
      </c>
      <c r="G135" s="7"/>
      <c r="H135" s="2"/>
      <c r="I135" s="2"/>
      <c r="J135" s="2"/>
      <c r="K135" s="2"/>
      <c r="L135" s="2"/>
      <c r="M135" s="2"/>
      <c r="N135" s="2"/>
    </row>
    <row r="136" spans="1:14" ht="36.75" customHeight="1" x14ac:dyDescent="0.2">
      <c r="A136" s="75">
        <v>1900000</v>
      </c>
      <c r="B136" s="27"/>
      <c r="C136" s="49" t="s">
        <v>111</v>
      </c>
      <c r="D136" s="30">
        <f>D137</f>
        <v>88292500</v>
      </c>
      <c r="E136" s="30">
        <f>E137</f>
        <v>11482400</v>
      </c>
      <c r="F136" s="30">
        <f t="shared" ref="F136:F140" si="40">D136+E136</f>
        <v>99774900</v>
      </c>
      <c r="G136" s="7"/>
      <c r="H136" s="2"/>
      <c r="I136" s="2"/>
      <c r="J136" s="2"/>
      <c r="K136" s="2"/>
      <c r="L136" s="2"/>
      <c r="M136" s="2"/>
      <c r="N136" s="2"/>
    </row>
    <row r="137" spans="1:14" ht="34.5" customHeight="1" x14ac:dyDescent="0.2">
      <c r="A137" s="75">
        <v>1910000</v>
      </c>
      <c r="B137" s="49"/>
      <c r="C137" s="49" t="s">
        <v>111</v>
      </c>
      <c r="D137" s="30">
        <v>88292500</v>
      </c>
      <c r="E137" s="30">
        <f>E139</f>
        <v>11482400</v>
      </c>
      <c r="F137" s="30">
        <f t="shared" si="40"/>
        <v>99774900</v>
      </c>
      <c r="G137" s="87"/>
      <c r="H137" s="2"/>
      <c r="I137" s="2"/>
      <c r="J137" s="2"/>
      <c r="K137" s="2"/>
      <c r="L137" s="2"/>
      <c r="M137" s="2"/>
      <c r="N137" s="2"/>
    </row>
    <row r="138" spans="1:14" ht="19.5" customHeight="1" x14ac:dyDescent="0.2">
      <c r="A138" s="76"/>
      <c r="B138" s="67"/>
      <c r="C138" s="67" t="s">
        <v>6</v>
      </c>
      <c r="D138" s="46">
        <v>88292500</v>
      </c>
      <c r="E138" s="46">
        <f>E140</f>
        <v>11482400</v>
      </c>
      <c r="F138" s="46">
        <f t="shared" si="40"/>
        <v>99774900</v>
      </c>
      <c r="G138" s="7"/>
      <c r="H138" s="2"/>
      <c r="I138" s="2"/>
      <c r="J138" s="2"/>
      <c r="K138" s="2"/>
      <c r="L138" s="2"/>
      <c r="M138" s="2"/>
      <c r="N138" s="2"/>
    </row>
    <row r="139" spans="1:14" ht="39.6" customHeight="1" x14ac:dyDescent="0.2">
      <c r="A139" s="66" t="s">
        <v>112</v>
      </c>
      <c r="B139" s="66" t="s">
        <v>113</v>
      </c>
      <c r="C139" s="80" t="s">
        <v>114</v>
      </c>
      <c r="D139" s="45">
        <v>17700000</v>
      </c>
      <c r="E139" s="45">
        <f>E140</f>
        <v>11482400</v>
      </c>
      <c r="F139" s="45">
        <f t="shared" si="40"/>
        <v>29182400</v>
      </c>
      <c r="G139" s="87"/>
      <c r="H139" s="2"/>
      <c r="I139" s="2"/>
      <c r="J139" s="2"/>
      <c r="K139" s="2"/>
      <c r="L139" s="2"/>
      <c r="M139" s="2"/>
      <c r="N139" s="2"/>
    </row>
    <row r="140" spans="1:14" ht="19.5" customHeight="1" thickBot="1" x14ac:dyDescent="0.25">
      <c r="A140" s="56"/>
      <c r="B140" s="56"/>
      <c r="C140" s="48" t="s">
        <v>6</v>
      </c>
      <c r="D140" s="68">
        <v>17700000</v>
      </c>
      <c r="E140" s="55">
        <f>6482400+5000000</f>
        <v>11482400</v>
      </c>
      <c r="F140" s="55">
        <f t="shared" si="40"/>
        <v>29182400</v>
      </c>
      <c r="G140" s="7"/>
      <c r="H140" s="2"/>
      <c r="I140" s="2"/>
      <c r="J140" s="2"/>
      <c r="K140" s="83"/>
      <c r="L140" s="2"/>
      <c r="M140" s="2"/>
      <c r="N140" s="2"/>
    </row>
    <row r="141" spans="1:14" ht="57" thickBot="1" x14ac:dyDescent="0.35">
      <c r="A141" s="11"/>
      <c r="B141" s="11"/>
      <c r="C141" s="37" t="s">
        <v>19</v>
      </c>
      <c r="D141" s="43">
        <f>D19+D80</f>
        <v>7658577770.8099995</v>
      </c>
      <c r="E141" s="43">
        <f>E19+E80</f>
        <v>29685371.279999997</v>
      </c>
      <c r="F141" s="43">
        <f t="shared" ref="F141" si="41">D141+E141</f>
        <v>7688263142.0899992</v>
      </c>
      <c r="G141" s="7"/>
      <c r="H141" s="83"/>
      <c r="I141" s="90"/>
      <c r="J141" s="83"/>
      <c r="K141" s="91"/>
      <c r="L141" s="2"/>
      <c r="M141" s="2"/>
      <c r="N141" s="2"/>
    </row>
    <row r="142" spans="1:14" ht="39.6" customHeight="1" thickBot="1" x14ac:dyDescent="0.35">
      <c r="A142" s="11"/>
      <c r="B142" s="62"/>
      <c r="C142" s="37" t="s">
        <v>9</v>
      </c>
      <c r="D142" s="26">
        <f>D143+D144</f>
        <v>-498817285.83999997</v>
      </c>
      <c r="E142" s="26">
        <f>E143+E144</f>
        <v>-3208785</v>
      </c>
      <c r="F142" s="26">
        <f t="shared" si="38"/>
        <v>-502026070.83999997</v>
      </c>
      <c r="G142" s="7"/>
      <c r="H142" s="83"/>
      <c r="I142" s="92"/>
      <c r="J142" s="83"/>
      <c r="K142" s="2"/>
      <c r="L142" s="2"/>
      <c r="M142" s="2"/>
      <c r="N142" s="2"/>
    </row>
    <row r="143" spans="1:14" ht="69.599999999999994" customHeight="1" thickBot="1" x14ac:dyDescent="0.35">
      <c r="A143" s="58"/>
      <c r="B143" s="58"/>
      <c r="C143" s="59" t="s">
        <v>49</v>
      </c>
      <c r="D143" s="60">
        <v>126640117.45</v>
      </c>
      <c r="E143" s="60">
        <f>6482400+1093742+450000+5000000+250000+105042+3240800+3000000+4000000</f>
        <v>23621984</v>
      </c>
      <c r="F143" s="60">
        <f t="shared" si="38"/>
        <v>150262101.44999999</v>
      </c>
      <c r="G143" s="7"/>
      <c r="H143" s="83"/>
      <c r="I143" s="92"/>
      <c r="J143" s="83"/>
      <c r="K143" s="2"/>
      <c r="L143" s="2"/>
      <c r="M143" s="2"/>
      <c r="N143" s="2"/>
    </row>
    <row r="144" spans="1:14" ht="66.599999999999994" customHeight="1" thickBot="1" x14ac:dyDescent="0.25">
      <c r="A144" s="22"/>
      <c r="B144" s="65"/>
      <c r="C144" s="40" t="s">
        <v>4</v>
      </c>
      <c r="D144" s="44">
        <v>-625457403.28999996</v>
      </c>
      <c r="E144" s="44">
        <f>-E147</f>
        <v>-26830769</v>
      </c>
      <c r="F144" s="44">
        <f t="shared" si="38"/>
        <v>-652288172.28999996</v>
      </c>
      <c r="G144" s="7"/>
      <c r="H144" s="83"/>
      <c r="I144" s="92"/>
      <c r="J144" s="7"/>
      <c r="K144" s="83"/>
      <c r="L144" s="2"/>
      <c r="M144" s="2"/>
      <c r="N144" s="2"/>
    </row>
    <row r="145" spans="1:14" ht="40.15" customHeight="1" thickBot="1" x14ac:dyDescent="0.35">
      <c r="A145" s="11"/>
      <c r="B145" s="62"/>
      <c r="C145" s="37" t="s">
        <v>10</v>
      </c>
      <c r="D145" s="26">
        <f>SUM(D146:D147)+6002838</f>
        <v>661109694.64999998</v>
      </c>
      <c r="E145" s="26">
        <f>SUM(E146:E147)</f>
        <v>30004156.280000001</v>
      </c>
      <c r="F145" s="26">
        <f t="shared" si="38"/>
        <v>691113850.92999995</v>
      </c>
      <c r="G145" s="7"/>
      <c r="H145" s="83"/>
      <c r="I145" s="92"/>
      <c r="J145" s="7"/>
      <c r="K145" s="83"/>
      <c r="L145" s="2"/>
      <c r="M145" s="2"/>
      <c r="N145" s="2"/>
    </row>
    <row r="146" spans="1:14" ht="73.150000000000006" customHeight="1" thickBot="1" x14ac:dyDescent="0.25">
      <c r="A146" s="61"/>
      <c r="B146" s="61"/>
      <c r="C146" s="59" t="s">
        <v>50</v>
      </c>
      <c r="D146" s="60">
        <v>29649453.359999999</v>
      </c>
      <c r="E146" s="44">
        <f>E133+E113</f>
        <v>3173387.2800000003</v>
      </c>
      <c r="F146" s="60">
        <f t="shared" si="38"/>
        <v>32822840.640000001</v>
      </c>
      <c r="G146" s="7"/>
      <c r="H146" s="83"/>
      <c r="I146" s="92"/>
      <c r="J146" s="7"/>
      <c r="K146" s="92"/>
      <c r="L146" s="2"/>
      <c r="M146" s="2"/>
      <c r="N146" s="2"/>
    </row>
    <row r="147" spans="1:14" ht="56.25" customHeight="1" thickBot="1" x14ac:dyDescent="0.25">
      <c r="A147" s="22"/>
      <c r="B147" s="65"/>
      <c r="C147" s="40" t="s">
        <v>5</v>
      </c>
      <c r="D147" s="44">
        <v>625457403.28999996</v>
      </c>
      <c r="E147" s="44">
        <f>E84+E97+E106+E118+E138</f>
        <v>26830769</v>
      </c>
      <c r="F147" s="44">
        <f t="shared" si="38"/>
        <v>652288172.28999996</v>
      </c>
      <c r="G147" s="7"/>
      <c r="H147" s="2"/>
      <c r="I147" s="83"/>
      <c r="J147" s="93"/>
      <c r="K147" s="83"/>
      <c r="L147" s="2"/>
      <c r="M147" s="2"/>
      <c r="N147" s="2"/>
    </row>
    <row r="148" spans="1:14" ht="53.45" customHeight="1" x14ac:dyDescent="0.2">
      <c r="A148" s="23"/>
      <c r="B148" s="23"/>
      <c r="C148" s="24"/>
      <c r="D148" s="7"/>
      <c r="E148" s="7"/>
      <c r="F148" s="7"/>
      <c r="G148" s="7"/>
      <c r="H148" s="2"/>
      <c r="J148" s="7"/>
      <c r="K148" s="77"/>
    </row>
    <row r="149" spans="1:14" ht="78" customHeight="1" x14ac:dyDescent="0.35">
      <c r="A149" s="118" t="s">
        <v>117</v>
      </c>
      <c r="B149" s="118"/>
      <c r="C149" s="118"/>
      <c r="D149" s="104"/>
      <c r="E149" s="53" t="s">
        <v>118</v>
      </c>
      <c r="F149" s="12"/>
      <c r="G149" s="12"/>
      <c r="H149" s="83"/>
      <c r="J149" s="31"/>
      <c r="K149" s="31"/>
      <c r="L149" s="31"/>
    </row>
    <row r="150" spans="1:14" ht="23.25" customHeight="1" x14ac:dyDescent="0.35">
      <c r="A150" s="15"/>
      <c r="B150" s="15"/>
      <c r="C150" s="13"/>
      <c r="D150" s="10"/>
      <c r="E150" s="14"/>
      <c r="F150" s="12"/>
      <c r="G150" s="12"/>
      <c r="H150" s="83"/>
      <c r="J150" s="31"/>
      <c r="K150" s="31"/>
      <c r="L150" s="31"/>
    </row>
    <row r="151" spans="1:14" ht="20.25" x14ac:dyDescent="0.3">
      <c r="A151" s="10"/>
      <c r="B151" s="10"/>
      <c r="E151" s="10"/>
      <c r="F151" s="5"/>
      <c r="G151" s="5"/>
      <c r="H151" s="2"/>
      <c r="J151" s="31"/>
      <c r="K151" s="31"/>
      <c r="L151" s="31"/>
    </row>
    <row r="152" spans="1:14" ht="18.75" x14ac:dyDescent="0.3">
      <c r="A152" s="8"/>
      <c r="B152" s="8"/>
      <c r="C152" s="9"/>
      <c r="D152" s="5"/>
      <c r="E152" s="5"/>
      <c r="F152" s="5"/>
      <c r="G152" s="5"/>
      <c r="H152" s="2"/>
    </row>
    <row r="153" spans="1:14" ht="18.75" x14ac:dyDescent="0.3">
      <c r="A153" s="8"/>
      <c r="B153" s="8"/>
      <c r="C153" s="9"/>
      <c r="D153" s="5"/>
      <c r="E153" s="25"/>
      <c r="F153" s="5"/>
      <c r="G153" s="5"/>
      <c r="H153" s="2"/>
    </row>
    <row r="154" spans="1:14" ht="18.75" x14ac:dyDescent="0.3">
      <c r="A154" s="8"/>
      <c r="B154" s="8"/>
      <c r="C154" s="9"/>
      <c r="D154" s="5"/>
      <c r="E154" s="5"/>
      <c r="F154" s="5"/>
      <c r="G154" s="5"/>
      <c r="H154" s="2"/>
      <c r="I154" s="33"/>
      <c r="J154" s="33"/>
      <c r="K154" s="33"/>
    </row>
    <row r="155" spans="1:14" ht="18.75" x14ac:dyDescent="0.3">
      <c r="A155" s="8"/>
      <c r="B155" s="8"/>
      <c r="C155" s="9"/>
      <c r="D155" s="5"/>
      <c r="E155" s="5"/>
      <c r="F155" s="5"/>
      <c r="G155" s="5"/>
      <c r="H155" s="2"/>
    </row>
    <row r="156" spans="1:14" ht="18.75" x14ac:dyDescent="0.3">
      <c r="A156" s="8"/>
      <c r="B156" s="8"/>
      <c r="C156" s="9"/>
      <c r="D156" s="5"/>
      <c r="E156" s="5"/>
      <c r="F156" s="5"/>
      <c r="G156" s="5"/>
      <c r="H156" s="2"/>
    </row>
    <row r="157" spans="1:14" ht="18.75" x14ac:dyDescent="0.3">
      <c r="A157" s="8"/>
      <c r="B157" s="8"/>
      <c r="C157" s="9"/>
      <c r="D157" s="5"/>
      <c r="E157" s="5"/>
      <c r="F157" s="5"/>
      <c r="G157" s="5"/>
      <c r="H157" s="2"/>
    </row>
    <row r="158" spans="1:14" ht="18.75" x14ac:dyDescent="0.3">
      <c r="A158" s="8"/>
      <c r="B158" s="8"/>
      <c r="C158" s="9"/>
      <c r="D158" s="5"/>
      <c r="E158" s="5"/>
      <c r="F158" s="5"/>
      <c r="G158" s="5"/>
      <c r="H158" s="2"/>
    </row>
    <row r="159" spans="1:14" ht="18.75" x14ac:dyDescent="0.3">
      <c r="A159" s="8"/>
      <c r="B159" s="8"/>
      <c r="C159" s="9"/>
      <c r="D159" s="5"/>
      <c r="E159" s="5"/>
      <c r="F159" s="5"/>
      <c r="G159" s="5"/>
      <c r="H159" s="2"/>
    </row>
    <row r="160" spans="1:14" ht="18.75" x14ac:dyDescent="0.3">
      <c r="A160" s="8"/>
      <c r="B160" s="8"/>
      <c r="C160" s="9"/>
      <c r="D160" s="5"/>
      <c r="E160" s="5"/>
      <c r="F160" s="5"/>
      <c r="G160" s="5"/>
      <c r="H160" s="2"/>
    </row>
    <row r="161" spans="1:8" ht="18.75" x14ac:dyDescent="0.3">
      <c r="A161" s="8"/>
      <c r="B161" s="8"/>
      <c r="C161" s="9"/>
      <c r="D161" s="5"/>
      <c r="E161" s="5"/>
      <c r="F161" s="5"/>
      <c r="G161" s="5"/>
      <c r="H161" s="2"/>
    </row>
    <row r="162" spans="1:8" ht="18.75" x14ac:dyDescent="0.3">
      <c r="A162" s="8"/>
      <c r="B162" s="8"/>
      <c r="C162" s="9"/>
      <c r="D162" s="5"/>
      <c r="E162" s="5"/>
      <c r="F162" s="5"/>
      <c r="G162" s="5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  <c r="H167" s="2"/>
    </row>
    <row r="168" spans="1:8" x14ac:dyDescent="0.2">
      <c r="A168" s="3"/>
      <c r="B168" s="3"/>
      <c r="C168" s="2"/>
      <c r="H168" s="2"/>
    </row>
    <row r="169" spans="1:8" x14ac:dyDescent="0.2">
      <c r="A169" s="3"/>
      <c r="B169" s="3"/>
      <c r="C169" s="2"/>
      <c r="H169" s="2"/>
    </row>
    <row r="170" spans="1:8" x14ac:dyDescent="0.2">
      <c r="A170" s="3"/>
      <c r="B170" s="3"/>
      <c r="C170" s="2"/>
      <c r="H170" s="2"/>
    </row>
    <row r="171" spans="1:8" x14ac:dyDescent="0.2">
      <c r="A171" s="3"/>
      <c r="B171" s="3"/>
      <c r="C171" s="2"/>
      <c r="H171" s="2"/>
    </row>
    <row r="172" spans="1:8" x14ac:dyDescent="0.2">
      <c r="A172" s="3"/>
      <c r="B172" s="3"/>
      <c r="C172" s="2"/>
      <c r="H172" s="2"/>
    </row>
    <row r="173" spans="1:8" x14ac:dyDescent="0.2">
      <c r="A173" s="3"/>
      <c r="B173" s="3"/>
      <c r="C173" s="2"/>
      <c r="H173" s="2"/>
    </row>
    <row r="174" spans="1:8" x14ac:dyDescent="0.2">
      <c r="A174" s="3"/>
      <c r="B174" s="3"/>
      <c r="C174" s="2"/>
      <c r="H174" s="2"/>
    </row>
    <row r="175" spans="1:8" x14ac:dyDescent="0.2">
      <c r="A175" s="3"/>
      <c r="B175" s="3"/>
      <c r="C175" s="2"/>
      <c r="H175" s="2"/>
    </row>
    <row r="176" spans="1:8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  <c r="H185" s="2"/>
    </row>
    <row r="186" spans="1:8" x14ac:dyDescent="0.2">
      <c r="A186" s="3"/>
      <c r="B186" s="3"/>
      <c r="C186" s="2"/>
      <c r="H186" s="2"/>
    </row>
    <row r="187" spans="1:8" x14ac:dyDescent="0.2">
      <c r="A187" s="3"/>
      <c r="B187" s="3"/>
      <c r="C187" s="2"/>
      <c r="H187" s="2"/>
    </row>
    <row r="188" spans="1:8" x14ac:dyDescent="0.2">
      <c r="A188" s="3"/>
      <c r="B188" s="3"/>
      <c r="C188" s="2"/>
      <c r="H188" s="2"/>
    </row>
    <row r="189" spans="1:8" x14ac:dyDescent="0.2">
      <c r="A189" s="3"/>
      <c r="B189" s="3"/>
      <c r="C189" s="2"/>
      <c r="H189" s="2"/>
    </row>
    <row r="190" spans="1:8" x14ac:dyDescent="0.2">
      <c r="A190" s="3"/>
      <c r="B190" s="3"/>
      <c r="C190" s="2"/>
      <c r="H190" s="2"/>
    </row>
    <row r="191" spans="1:8" x14ac:dyDescent="0.2">
      <c r="A191" s="3"/>
      <c r="B191" s="3"/>
      <c r="C191" s="2"/>
      <c r="H191" s="2"/>
    </row>
    <row r="192" spans="1:8" x14ac:dyDescent="0.2">
      <c r="A192" s="3"/>
      <c r="B192" s="3"/>
      <c r="C192" s="2"/>
      <c r="H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  <c r="C201" s="2"/>
    </row>
    <row r="202" spans="1:3" x14ac:dyDescent="0.2">
      <c r="A202" s="3"/>
      <c r="B202" s="3"/>
      <c r="C202" s="2"/>
    </row>
    <row r="203" spans="1:3" x14ac:dyDescent="0.2">
      <c r="A203" s="3"/>
      <c r="B203" s="3"/>
      <c r="C203" s="2"/>
    </row>
    <row r="204" spans="1:3" x14ac:dyDescent="0.2">
      <c r="A204" s="3"/>
      <c r="B204" s="3"/>
      <c r="C204" s="2"/>
    </row>
    <row r="205" spans="1:3" x14ac:dyDescent="0.2">
      <c r="A205" s="3"/>
      <c r="B205" s="3"/>
      <c r="C205" s="2"/>
    </row>
    <row r="206" spans="1:3" x14ac:dyDescent="0.2">
      <c r="A206" s="3"/>
      <c r="B206" s="3"/>
      <c r="C206" s="2"/>
    </row>
    <row r="207" spans="1:3" x14ac:dyDescent="0.2">
      <c r="A207" s="3"/>
      <c r="B207" s="3"/>
      <c r="C207" s="2"/>
    </row>
    <row r="208" spans="1:3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  <c r="C219" s="2"/>
    </row>
    <row r="220" spans="1:3" x14ac:dyDescent="0.2">
      <c r="A220" s="3"/>
      <c r="B220" s="3"/>
      <c r="C220" s="2"/>
    </row>
    <row r="221" spans="1:3" x14ac:dyDescent="0.2">
      <c r="A221" s="3"/>
      <c r="B221" s="3"/>
      <c r="C221" s="2"/>
    </row>
    <row r="222" spans="1:3" x14ac:dyDescent="0.2">
      <c r="A222" s="3"/>
      <c r="B222" s="3"/>
      <c r="C222" s="2"/>
    </row>
    <row r="223" spans="1:3" x14ac:dyDescent="0.2">
      <c r="A223" s="3"/>
      <c r="B223" s="3"/>
      <c r="C223" s="2"/>
    </row>
    <row r="224" spans="1:3" x14ac:dyDescent="0.2">
      <c r="A224" s="3"/>
      <c r="B224" s="3"/>
      <c r="C224" s="2"/>
    </row>
    <row r="225" spans="1:3" x14ac:dyDescent="0.2">
      <c r="A225" s="3"/>
      <c r="B225" s="3"/>
      <c r="C225" s="2"/>
    </row>
    <row r="226" spans="1:3" x14ac:dyDescent="0.2">
      <c r="A226" s="3"/>
      <c r="B226" s="3"/>
      <c r="C226" s="2"/>
    </row>
    <row r="227" spans="1:3" x14ac:dyDescent="0.2">
      <c r="A227" s="3"/>
      <c r="B227" s="3"/>
    </row>
    <row r="228" spans="1:3" x14ac:dyDescent="0.2">
      <c r="A228" s="3"/>
      <c r="B228" s="3"/>
    </row>
    <row r="229" spans="1:3" x14ac:dyDescent="0.2">
      <c r="A229" s="3"/>
      <c r="B229" s="3"/>
    </row>
    <row r="230" spans="1:3" x14ac:dyDescent="0.2">
      <c r="A230" s="3"/>
      <c r="B230" s="3"/>
    </row>
    <row r="231" spans="1:3" x14ac:dyDescent="0.2">
      <c r="A231" s="3"/>
      <c r="B231" s="3"/>
    </row>
    <row r="232" spans="1:3" x14ac:dyDescent="0.2">
      <c r="A232" s="3"/>
      <c r="B232" s="3"/>
    </row>
    <row r="233" spans="1:3" x14ac:dyDescent="0.2">
      <c r="A233" s="3"/>
      <c r="B233" s="3"/>
    </row>
    <row r="234" spans="1:3" x14ac:dyDescent="0.2">
      <c r="A234" s="3"/>
      <c r="B234" s="3"/>
    </row>
    <row r="235" spans="1:3" x14ac:dyDescent="0.2">
      <c r="A235" s="3"/>
      <c r="B235" s="3"/>
    </row>
    <row r="236" spans="1:3" x14ac:dyDescent="0.2">
      <c r="A236" s="3"/>
      <c r="B236" s="3"/>
    </row>
    <row r="237" spans="1:3" x14ac:dyDescent="0.2">
      <c r="A237" s="3"/>
      <c r="B237" s="3"/>
    </row>
    <row r="238" spans="1:3" x14ac:dyDescent="0.2">
      <c r="A238" s="3"/>
      <c r="B238" s="3"/>
    </row>
    <row r="239" spans="1:3" x14ac:dyDescent="0.2">
      <c r="A239" s="3"/>
      <c r="B239" s="3"/>
    </row>
    <row r="240" spans="1:3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  <row r="263" spans="1:2" x14ac:dyDescent="0.2">
      <c r="A263" s="3"/>
      <c r="B263" s="3"/>
    </row>
  </sheetData>
  <mergeCells count="8">
    <mergeCell ref="A149:C149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7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2019-02-13T07:37:18Z</cp:lastPrinted>
  <dcterms:created xsi:type="dcterms:W3CDTF">2005-04-08T06:14:05Z</dcterms:created>
  <dcterms:modified xsi:type="dcterms:W3CDTF">2019-02-19T11:05:56Z</dcterms:modified>
</cp:coreProperties>
</file>