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160" windowWidth="11340" windowHeight="1170" tabRatio="602"/>
  </bookViews>
  <sheets>
    <sheet name="додаток 1" sheetId="5" r:id="rId1"/>
  </sheets>
  <definedNames>
    <definedName name="_xlnm.Print_Titles" localSheetId="0">'додаток 1'!$9:$9</definedName>
    <definedName name="_xlnm.Print_Area" localSheetId="0">'додаток 1'!$A$1:$F$61</definedName>
  </definedNames>
  <calcPr calcId="145621"/>
</workbook>
</file>

<file path=xl/calcChain.xml><?xml version="1.0" encoding="utf-8"?>
<calcChain xmlns="http://schemas.openxmlformats.org/spreadsheetml/2006/main">
  <c r="E13" i="5" l="1"/>
  <c r="E52" i="5"/>
  <c r="D30" i="5" l="1"/>
  <c r="D34" i="5"/>
  <c r="D31" i="5" s="1"/>
  <c r="D37" i="5" l="1"/>
  <c r="E37" i="5"/>
  <c r="F43" i="5"/>
  <c r="F45" i="5"/>
  <c r="F41" i="5"/>
  <c r="F39" i="5"/>
  <c r="D59" i="5" l="1"/>
  <c r="F58" i="5"/>
  <c r="D57" i="5"/>
  <c r="D56" i="5"/>
  <c r="F55" i="5"/>
  <c r="D54" i="5"/>
  <c r="F52" i="5"/>
  <c r="E51" i="5"/>
  <c r="F51" i="5" s="1"/>
  <c r="E50" i="5"/>
  <c r="E59" i="5" s="1"/>
  <c r="E49" i="5"/>
  <c r="F49" i="5" s="1"/>
  <c r="E47" i="5"/>
  <c r="D47" i="5"/>
  <c r="D46" i="5"/>
  <c r="F44" i="5"/>
  <c r="F42" i="5"/>
  <c r="F40" i="5"/>
  <c r="E36" i="5"/>
  <c r="E35" i="5" s="1"/>
  <c r="D36" i="5"/>
  <c r="F34" i="5"/>
  <c r="F33" i="5"/>
  <c r="F32" i="5"/>
  <c r="E31" i="5"/>
  <c r="F31" i="5"/>
  <c r="F30" i="5"/>
  <c r="E29" i="5"/>
  <c r="D29" i="5"/>
  <c r="F28" i="5"/>
  <c r="D27" i="5"/>
  <c r="F27" i="5" s="1"/>
  <c r="E26" i="5"/>
  <c r="D26" i="5"/>
  <c r="E25" i="5"/>
  <c r="E24" i="5" s="1"/>
  <c r="E23" i="5" s="1"/>
  <c r="E22" i="5" s="1"/>
  <c r="D25" i="5"/>
  <c r="D24" i="5"/>
  <c r="D23" i="5"/>
  <c r="D22" i="5"/>
  <c r="E21" i="5"/>
  <c r="E20" i="5" s="1"/>
  <c r="E19" i="5" s="1"/>
  <c r="E18" i="5" s="1"/>
  <c r="D21" i="5"/>
  <c r="F21" i="5" s="1"/>
  <c r="D19" i="5"/>
  <c r="D18" i="5" s="1"/>
  <c r="F18" i="5" s="1"/>
  <c r="E17" i="5"/>
  <c r="F17" i="5" s="1"/>
  <c r="D16" i="5"/>
  <c r="F15" i="5"/>
  <c r="F14" i="5"/>
  <c r="F13" i="5"/>
  <c r="D13" i="5"/>
  <c r="E12" i="5"/>
  <c r="D12" i="5"/>
  <c r="D11" i="5"/>
  <c r="D10" i="5"/>
  <c r="D53" i="5" s="1"/>
  <c r="F22" i="5" l="1"/>
  <c r="F24" i="5"/>
  <c r="F36" i="5"/>
  <c r="E48" i="5"/>
  <c r="F48" i="5" s="1"/>
  <c r="F37" i="5"/>
  <c r="E46" i="5"/>
  <c r="F46" i="5" s="1"/>
  <c r="F29" i="5"/>
  <c r="D20" i="5"/>
  <c r="F20" i="5" s="1"/>
  <c r="F23" i="5"/>
  <c r="F25" i="5"/>
  <c r="E16" i="5"/>
  <c r="E11" i="5" s="1"/>
  <c r="E10" i="5" s="1"/>
  <c r="F10" i="5" s="1"/>
  <c r="F50" i="5"/>
  <c r="F12" i="5"/>
  <c r="F26" i="5"/>
  <c r="F47" i="5"/>
  <c r="F19" i="5"/>
  <c r="E56" i="5"/>
  <c r="E54" i="5" s="1"/>
  <c r="F54" i="5" s="1"/>
  <c r="E57" i="5"/>
  <c r="F57" i="5" s="1"/>
  <c r="F59" i="5"/>
  <c r="D35" i="5"/>
  <c r="F35" i="5" s="1"/>
  <c r="F16" i="5" l="1"/>
  <c r="F11" i="5"/>
  <c r="E53" i="5"/>
  <c r="F53" i="5" s="1"/>
  <c r="F56" i="5"/>
</calcChain>
</file>

<file path=xl/sharedStrings.xml><?xml version="1.0" encoding="utf-8"?>
<sst xmlns="http://schemas.openxmlformats.org/spreadsheetml/2006/main" count="103" uniqueCount="88">
  <si>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</si>
  <si>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</si>
  <si>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</si>
  <si>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</si>
  <si>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</si>
  <si>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</si>
  <si>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</si>
  <si>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</si>
  <si>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</si>
  <si>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</si>
  <si>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</si>
  <si>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</si>
  <si>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</si>
  <si>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</si>
  <si>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</si>
  <si>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</si>
  <si>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</si>
  <si>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</si>
  <si>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</si>
  <si>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</si>
  <si>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Управління охорони  здоров'я виконкому Криворізької міської ради</t>
  </si>
  <si>
    <t>0700000</t>
  </si>
  <si>
    <t>0710000</t>
  </si>
  <si>
    <t xml:space="preserve">Керуюча справами виконкому </t>
  </si>
  <si>
    <t>Т.Мала</t>
  </si>
  <si>
    <t>0200000</t>
  </si>
  <si>
    <t>Виконавчий комітет Криворізької міської ради</t>
  </si>
  <si>
    <t>Департамент соціальної політики виконкому Криворізької міської ради</t>
  </si>
  <si>
    <t>0800000</t>
  </si>
  <si>
    <t>0810000</t>
  </si>
  <si>
    <t>Інші заклади та заходи</t>
  </si>
  <si>
    <t>Інші заходи у сфері соціального захисту і соціального забезпечення</t>
  </si>
  <si>
    <t>0813240</t>
  </si>
  <si>
    <t>3240</t>
  </si>
  <si>
    <t>3242</t>
  </si>
  <si>
    <t>0813242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</si>
  <si>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</si>
  <si>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0813180</t>
  </si>
  <si>
    <t>3180</t>
  </si>
  <si>
    <t xml:space="preserve">             Додаток </t>
  </si>
  <si>
    <t>0210000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</si>
  <si>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</si>
  <si>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</si>
  <si>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</si>
  <si>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0713240</t>
  </si>
  <si>
    <t>0713242</t>
  </si>
  <si>
    <t>0813030</t>
  </si>
  <si>
    <t>0813032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</si>
  <si>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</si>
  <si>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пільг окремим категоріям громадян з оплати послуг зв'язку</t>
  </si>
  <si>
    <t>0813033</t>
  </si>
  <si>
    <t>3033</t>
  </si>
  <si>
    <t>0813036</t>
  </si>
  <si>
    <t>3036</t>
  </si>
  <si>
    <t>Компенсаційні виплати на пільговий проїзд автомобільним транспортом окремим категоріям громадян</t>
  </si>
  <si>
    <t>Компенсаційні виплати на пільговий проїзд електротранспортом окремим категоріям громадян</t>
  </si>
  <si>
    <t>0813190</t>
  </si>
  <si>
    <t>0813192</t>
  </si>
  <si>
    <t>Соціальний захист ветеранів війни та праці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</si>
  <si>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</si>
  <si>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</si>
  <si>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</si>
  <si>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</si>
  <si>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з них комунальні послуги та енергоносії</t>
  </si>
  <si>
    <t>Департамент фінансів виконкому Криворізької міської ради</t>
  </si>
  <si>
    <t>3700000</t>
  </si>
  <si>
    <t>3710000</t>
  </si>
  <si>
    <t>3719150</t>
  </si>
  <si>
    <t>9150</t>
  </si>
  <si>
    <t xml:space="preserve">Інші дотації з місцевого бюджету </t>
  </si>
  <si>
    <t>у тому числі за бюджетами районих у місті рад</t>
  </si>
  <si>
    <t>Покровської</t>
  </si>
  <si>
    <t>Тернівської</t>
  </si>
  <si>
    <t>Металургійної</t>
  </si>
  <si>
    <t>Довгинцівської</t>
  </si>
  <si>
    <t>Інгулецької</t>
  </si>
  <si>
    <t>Саксаганської</t>
  </si>
  <si>
    <t>Центрально-Міської</t>
  </si>
  <si>
    <t>0210170</t>
  </si>
  <si>
    <t>0170</t>
  </si>
  <si>
    <t>Підвищення кваліфікації депутатів місцевих рад та посадових осіб місцевого самоврядування</t>
  </si>
  <si>
    <t>0217630</t>
  </si>
  <si>
    <t>Реалізація програм і заходів в галузі зовнішньоекономічної діяльності</t>
  </si>
  <si>
    <t>Управління розвитку підприємництва виконкому Криворізької міської ради</t>
  </si>
  <si>
    <t>0230000</t>
  </si>
  <si>
    <t>0237610</t>
  </si>
  <si>
    <t>Сприяння розвитку малого та середнього підприємництва</t>
  </si>
  <si>
    <r>
      <t xml:space="preserve">    </t>
    </r>
    <r>
      <rPr>
        <i/>
        <sz val="18"/>
        <rFont val="Times New Roman"/>
        <family val="1"/>
        <charset val="204"/>
      </rPr>
      <t xml:space="preserve">       12.12.2018 №540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</si>
</sst>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8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4" fontId="3" fillId="0" borderId="6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0" fontId="24" fillId="2" borderId="7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4" fillId="2" borderId="5" xfId="0" applyFont="1" applyFill="1" applyBorder="1"/>
    <xf numFmtId="0" fontId="24" fillId="0" borderId="1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19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/>
    <xf numFmtId="49" fontId="2" fillId="3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view="pageBreakPreview" zoomScale="89" zoomScaleNormal="87" zoomScaleSheetLayoutView="89" workbookViewId="0">
      <selection activeCell="E3" sqref="E3"/>
    </sheetView>
  </sheetViews>
  <sheetFormatPr defaultRowHeight="12.75" x14ac:dyDescent="0.2"/>
  <cols>
    <col min="1" max="1" width="15.28515625" customWidth="1"/>
    <col min="2" max="2" width="14.140625" customWidth="1"/>
    <col min="3" max="3" width="41.28515625" customWidth="1"/>
    <col min="4" max="4" width="23.85546875" customWidth="1"/>
    <col min="5" max="6" width="21.710937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39" t="s">
        <v>39</v>
      </c>
      <c r="E1" s="38"/>
      <c r="F1" s="28"/>
      <c r="G1" s="17"/>
    </row>
    <row r="2" spans="1:8" ht="24.75" customHeight="1" x14ac:dyDescent="0.65">
      <c r="A2" s="5"/>
      <c r="B2" s="5"/>
      <c r="C2" s="5"/>
      <c r="D2" s="39" t="s">
        <v>12</v>
      </c>
      <c r="E2" s="30"/>
      <c r="F2" s="29"/>
      <c r="G2" s="18"/>
    </row>
    <row r="3" spans="1:8" ht="21.6" customHeight="1" x14ac:dyDescent="0.35">
      <c r="A3" s="5"/>
      <c r="B3" s="5"/>
      <c r="C3" s="5"/>
      <c r="D3" s="65" t="s">
        <v>87</v>
      </c>
      <c r="E3" s="66"/>
      <c r="F3" s="18"/>
      <c r="G3" s="18"/>
    </row>
    <row r="4" spans="1:8" ht="26.25" customHeight="1" x14ac:dyDescent="0.25">
      <c r="A4" s="95" t="s">
        <v>15</v>
      </c>
      <c r="B4" s="95"/>
      <c r="C4" s="96"/>
      <c r="D4" s="96"/>
      <c r="E4" s="96"/>
      <c r="F4" s="96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97" t="s">
        <v>11</v>
      </c>
      <c r="B7" s="99" t="s">
        <v>14</v>
      </c>
      <c r="C7" s="101" t="s">
        <v>1</v>
      </c>
      <c r="D7" s="101" t="s">
        <v>16</v>
      </c>
      <c r="E7" s="101" t="s">
        <v>3</v>
      </c>
      <c r="F7" s="101" t="s">
        <v>17</v>
      </c>
      <c r="G7" s="26"/>
    </row>
    <row r="8" spans="1:8" ht="66" customHeight="1" thickBot="1" x14ac:dyDescent="0.25">
      <c r="A8" s="98" t="s">
        <v>2</v>
      </c>
      <c r="B8" s="100"/>
      <c r="C8" s="102"/>
      <c r="D8" s="102"/>
      <c r="E8" s="102"/>
      <c r="F8" s="102"/>
      <c r="G8" s="26"/>
    </row>
    <row r="9" spans="1:8" ht="20.25" thickBot="1" x14ac:dyDescent="0.25">
      <c r="A9" s="67">
        <v>1</v>
      </c>
      <c r="B9" s="68">
        <v>2</v>
      </c>
      <c r="C9" s="68">
        <v>3</v>
      </c>
      <c r="D9" s="68">
        <v>4</v>
      </c>
      <c r="E9" s="68">
        <v>5</v>
      </c>
      <c r="F9" s="67">
        <v>6</v>
      </c>
      <c r="G9" s="26"/>
    </row>
    <row r="10" spans="1:8" ht="40.15" customHeight="1" thickBot="1" x14ac:dyDescent="0.35">
      <c r="A10" s="52"/>
      <c r="B10" s="53"/>
      <c r="C10" s="31" t="s">
        <v>7</v>
      </c>
      <c r="D10" s="35">
        <f>666366+6824194800.03+8742778+10279333</f>
        <v>6843883277.0299997</v>
      </c>
      <c r="E10" s="35">
        <f>E11+E18+E22+E35</f>
        <v>489385</v>
      </c>
      <c r="F10" s="35">
        <f t="shared" ref="F10:F20" si="0">D10+E10</f>
        <v>6844372662.0299997</v>
      </c>
      <c r="G10" s="41"/>
      <c r="H10" s="2"/>
    </row>
    <row r="11" spans="1:8" ht="40.15" customHeight="1" x14ac:dyDescent="0.2">
      <c r="A11" s="79" t="s">
        <v>25</v>
      </c>
      <c r="B11" s="80"/>
      <c r="C11" s="80" t="s">
        <v>26</v>
      </c>
      <c r="D11" s="24">
        <f>179562931</f>
        <v>179562931</v>
      </c>
      <c r="E11" s="81">
        <f>E12+E16</f>
        <v>-1745215</v>
      </c>
      <c r="F11" s="24">
        <f t="shared" si="0"/>
        <v>177817716</v>
      </c>
      <c r="G11" s="41"/>
      <c r="H11" s="2"/>
    </row>
    <row r="12" spans="1:8" ht="40.9" customHeight="1" x14ac:dyDescent="0.2">
      <c r="A12" s="79" t="s">
        <v>40</v>
      </c>
      <c r="B12" s="80"/>
      <c r="C12" s="80" t="s">
        <v>26</v>
      </c>
      <c r="D12" s="24">
        <f>178427128</f>
        <v>178427128</v>
      </c>
      <c r="E12" s="81">
        <f>SUM(E13:E15)</f>
        <v>-1600215</v>
      </c>
      <c r="F12" s="24">
        <f t="shared" si="0"/>
        <v>176826913</v>
      </c>
      <c r="G12" s="41"/>
      <c r="H12" s="2"/>
    </row>
    <row r="13" spans="1:8" ht="81" customHeight="1" x14ac:dyDescent="0.2">
      <c r="A13" s="82" t="s">
        <v>41</v>
      </c>
      <c r="B13" s="45" t="s">
        <v>42</v>
      </c>
      <c r="C13" s="83" t="s">
        <v>43</v>
      </c>
      <c r="D13" s="37">
        <f>169518150</f>
        <v>169518150</v>
      </c>
      <c r="E13" s="37">
        <f>-1396555-50000</f>
        <v>-1446555</v>
      </c>
      <c r="F13" s="37">
        <f t="shared" si="0"/>
        <v>168071595</v>
      </c>
      <c r="G13" s="41"/>
      <c r="H13" s="2"/>
    </row>
    <row r="14" spans="1:8" ht="63" customHeight="1" x14ac:dyDescent="0.2">
      <c r="A14" s="82" t="s">
        <v>78</v>
      </c>
      <c r="B14" s="45" t="s">
        <v>79</v>
      </c>
      <c r="C14" s="83" t="s">
        <v>80</v>
      </c>
      <c r="D14" s="37">
        <v>232233</v>
      </c>
      <c r="E14" s="37">
        <v>-100000</v>
      </c>
      <c r="F14" s="37">
        <f t="shared" si="0"/>
        <v>132233</v>
      </c>
      <c r="G14" s="41"/>
      <c r="H14" s="2"/>
    </row>
    <row r="15" spans="1:8" ht="51.6" customHeight="1" x14ac:dyDescent="0.2">
      <c r="A15" s="82" t="s">
        <v>81</v>
      </c>
      <c r="B15" s="45">
        <v>7630</v>
      </c>
      <c r="C15" s="83" t="s">
        <v>82</v>
      </c>
      <c r="D15" s="37">
        <v>168000</v>
      </c>
      <c r="E15" s="37">
        <v>-53660</v>
      </c>
      <c r="F15" s="37">
        <f t="shared" si="0"/>
        <v>114340</v>
      </c>
      <c r="G15" s="41"/>
      <c r="H15" s="2"/>
    </row>
    <row r="16" spans="1:8" ht="66.599999999999994" customHeight="1" x14ac:dyDescent="0.2">
      <c r="A16" s="79" t="s">
        <v>84</v>
      </c>
      <c r="B16" s="80"/>
      <c r="C16" s="80" t="s">
        <v>83</v>
      </c>
      <c r="D16" s="24">
        <f>178427128</f>
        <v>178427128</v>
      </c>
      <c r="E16" s="81">
        <f>E17</f>
        <v>-145000</v>
      </c>
      <c r="F16" s="24">
        <f t="shared" si="0"/>
        <v>178282128</v>
      </c>
      <c r="G16" s="41"/>
      <c r="H16" s="2"/>
    </row>
    <row r="17" spans="1:8" ht="43.15" customHeight="1" x14ac:dyDescent="0.2">
      <c r="A17" s="82" t="s">
        <v>85</v>
      </c>
      <c r="B17" s="45">
        <v>7610</v>
      </c>
      <c r="C17" s="83" t="s">
        <v>86</v>
      </c>
      <c r="D17" s="37">
        <v>1135803</v>
      </c>
      <c r="E17" s="37">
        <f>-145000</f>
        <v>-145000</v>
      </c>
      <c r="F17" s="37">
        <f t="shared" si="0"/>
        <v>990803</v>
      </c>
      <c r="G17" s="41"/>
      <c r="H17" s="2"/>
    </row>
    <row r="18" spans="1:8" ht="58.5" x14ac:dyDescent="0.2">
      <c r="A18" s="74" t="s">
        <v>21</v>
      </c>
      <c r="B18" s="71"/>
      <c r="C18" s="71" t="s">
        <v>20</v>
      </c>
      <c r="D18" s="24">
        <f>D19</f>
        <v>870447450.21000004</v>
      </c>
      <c r="E18" s="24">
        <f>E19</f>
        <v>-116000</v>
      </c>
      <c r="F18" s="24">
        <f t="shared" si="0"/>
        <v>870331450.21000004</v>
      </c>
      <c r="G18" s="41"/>
      <c r="H18" s="2"/>
    </row>
    <row r="19" spans="1:8" ht="58.5" x14ac:dyDescent="0.2">
      <c r="A19" s="74" t="s">
        <v>22</v>
      </c>
      <c r="B19" s="71"/>
      <c r="C19" s="71" t="s">
        <v>20</v>
      </c>
      <c r="D19" s="24">
        <f>861762872.21-58200+8742778</f>
        <v>870447450.21000004</v>
      </c>
      <c r="E19" s="24">
        <f>E20</f>
        <v>-116000</v>
      </c>
      <c r="F19" s="24">
        <f t="shared" si="0"/>
        <v>870331450.21000004</v>
      </c>
      <c r="G19" s="41"/>
      <c r="H19" s="2"/>
    </row>
    <row r="20" spans="1:8" ht="27.6" customHeight="1" x14ac:dyDescent="0.2">
      <c r="A20" s="44" t="s">
        <v>44</v>
      </c>
      <c r="B20" s="64">
        <v>3240</v>
      </c>
      <c r="C20" s="76" t="s">
        <v>30</v>
      </c>
      <c r="D20" s="43">
        <f>D21</f>
        <v>10287000</v>
      </c>
      <c r="E20" s="43">
        <f>E21</f>
        <v>-116000</v>
      </c>
      <c r="F20" s="43">
        <f t="shared" si="0"/>
        <v>10171000</v>
      </c>
      <c r="G20" s="41"/>
      <c r="H20" s="2"/>
    </row>
    <row r="21" spans="1:8" ht="48" customHeight="1" x14ac:dyDescent="0.2">
      <c r="A21" s="69" t="s">
        <v>45</v>
      </c>
      <c r="B21" s="63">
        <v>3242</v>
      </c>
      <c r="C21" s="78" t="s">
        <v>31</v>
      </c>
      <c r="D21" s="42">
        <f>10287000</f>
        <v>10287000</v>
      </c>
      <c r="E21" s="50">
        <f>-116000</f>
        <v>-116000</v>
      </c>
      <c r="F21" s="50">
        <f>D21+E21</f>
        <v>10171000</v>
      </c>
      <c r="G21" s="41"/>
      <c r="H21" s="2"/>
    </row>
    <row r="22" spans="1:8" ht="58.5" x14ac:dyDescent="0.2">
      <c r="A22" s="74" t="s">
        <v>28</v>
      </c>
      <c r="B22" s="71"/>
      <c r="C22" s="71" t="s">
        <v>27</v>
      </c>
      <c r="D22" s="24">
        <f>D23</f>
        <v>1439820050.8699999</v>
      </c>
      <c r="E22" s="24">
        <f>E23</f>
        <v>116000</v>
      </c>
      <c r="F22" s="24">
        <f t="shared" ref="F22:F36" si="1">D22+E22</f>
        <v>1439936050.8699999</v>
      </c>
      <c r="G22" s="41"/>
      <c r="H22" s="2"/>
    </row>
    <row r="23" spans="1:8" ht="58.5" x14ac:dyDescent="0.2">
      <c r="A23" s="74" t="s">
        <v>29</v>
      </c>
      <c r="B23" s="71"/>
      <c r="C23" s="71" t="s">
        <v>27</v>
      </c>
      <c r="D23" s="24">
        <f>1439815650.87+4400</f>
        <v>1439820050.8699999</v>
      </c>
      <c r="E23" s="24">
        <f>E24+E28+E29+E31</f>
        <v>116000</v>
      </c>
      <c r="F23" s="24">
        <f t="shared" si="1"/>
        <v>1439936050.8699999</v>
      </c>
      <c r="G23" s="41"/>
      <c r="H23" s="2"/>
    </row>
    <row r="24" spans="1:8" ht="112.5" x14ac:dyDescent="0.2">
      <c r="A24" s="44" t="s">
        <v>46</v>
      </c>
      <c r="B24" s="64">
        <v>3030</v>
      </c>
      <c r="C24" s="76" t="s">
        <v>48</v>
      </c>
      <c r="D24" s="43">
        <f>95115525</f>
        <v>95115525</v>
      </c>
      <c r="E24" s="43">
        <f>SUM(E25:E27)</f>
        <v>460569</v>
      </c>
      <c r="F24" s="43">
        <f t="shared" si="1"/>
        <v>95576094</v>
      </c>
      <c r="G24" s="41"/>
      <c r="H24" s="2"/>
    </row>
    <row r="25" spans="1:8" ht="48.6" customHeight="1" x14ac:dyDescent="0.2">
      <c r="A25" s="69" t="s">
        <v>47</v>
      </c>
      <c r="B25" s="63">
        <v>3032</v>
      </c>
      <c r="C25" s="78" t="s">
        <v>49</v>
      </c>
      <c r="D25" s="42">
        <f>118065</f>
        <v>118065</v>
      </c>
      <c r="E25" s="50">
        <f>460569</f>
        <v>460569</v>
      </c>
      <c r="F25" s="50">
        <f t="shared" si="1"/>
        <v>578634</v>
      </c>
      <c r="G25" s="41"/>
      <c r="H25" s="2"/>
    </row>
    <row r="26" spans="1:8" ht="79.150000000000006" customHeight="1" x14ac:dyDescent="0.2">
      <c r="A26" s="69" t="s">
        <v>50</v>
      </c>
      <c r="B26" s="63" t="s">
        <v>51</v>
      </c>
      <c r="C26" s="78" t="s">
        <v>54</v>
      </c>
      <c r="D26" s="42">
        <f>10215460</f>
        <v>10215460</v>
      </c>
      <c r="E26" s="50">
        <f>-259448</f>
        <v>-259448</v>
      </c>
      <c r="F26" s="50">
        <f t="shared" si="1"/>
        <v>9956012</v>
      </c>
      <c r="G26" s="41"/>
      <c r="H26" s="2"/>
    </row>
    <row r="27" spans="1:8" ht="76.900000000000006" customHeight="1" x14ac:dyDescent="0.2">
      <c r="A27" s="69" t="s">
        <v>52</v>
      </c>
      <c r="B27" s="63" t="s">
        <v>53</v>
      </c>
      <c r="C27" s="78" t="s">
        <v>55</v>
      </c>
      <c r="D27" s="42">
        <f>81782000</f>
        <v>81782000</v>
      </c>
      <c r="E27" s="50">
        <v>259448</v>
      </c>
      <c r="F27" s="50">
        <f t="shared" si="1"/>
        <v>82041448</v>
      </c>
      <c r="G27" s="41"/>
      <c r="H27" s="2"/>
    </row>
    <row r="28" spans="1:8" ht="131.25" x14ac:dyDescent="0.2">
      <c r="A28" s="44" t="s">
        <v>37</v>
      </c>
      <c r="B28" s="64" t="s">
        <v>38</v>
      </c>
      <c r="C28" s="76" t="s">
        <v>36</v>
      </c>
      <c r="D28" s="43">
        <v>75001978</v>
      </c>
      <c r="E28" s="43">
        <v>-130278</v>
      </c>
      <c r="F28" s="43">
        <f t="shared" si="1"/>
        <v>74871700</v>
      </c>
      <c r="G28" s="41"/>
      <c r="H28" s="2"/>
    </row>
    <row r="29" spans="1:8" ht="41.45" customHeight="1" x14ac:dyDescent="0.2">
      <c r="A29" s="44" t="s">
        <v>56</v>
      </c>
      <c r="B29" s="64">
        <v>3190</v>
      </c>
      <c r="C29" s="76" t="s">
        <v>58</v>
      </c>
      <c r="D29" s="43">
        <f>D30</f>
        <v>1352550</v>
      </c>
      <c r="E29" s="43">
        <f>E30</f>
        <v>-32000</v>
      </c>
      <c r="F29" s="43">
        <f t="shared" si="1"/>
        <v>1320550</v>
      </c>
      <c r="G29" s="41"/>
      <c r="H29" s="2"/>
    </row>
    <row r="30" spans="1:8" ht="94.15" customHeight="1" x14ac:dyDescent="0.2">
      <c r="A30" s="69" t="s">
        <v>57</v>
      </c>
      <c r="B30" s="63">
        <v>3192</v>
      </c>
      <c r="C30" s="78" t="s">
        <v>59</v>
      </c>
      <c r="D30" s="42">
        <f>1325550+27000</f>
        <v>1352550</v>
      </c>
      <c r="E30" s="43">
        <v>-32000</v>
      </c>
      <c r="F30" s="50">
        <f t="shared" si="1"/>
        <v>1320550</v>
      </c>
      <c r="G30" s="41"/>
      <c r="H30" s="2"/>
    </row>
    <row r="31" spans="1:8" ht="27.6" customHeight="1" x14ac:dyDescent="0.2">
      <c r="A31" s="44" t="s">
        <v>32</v>
      </c>
      <c r="B31" s="64" t="s">
        <v>33</v>
      </c>
      <c r="C31" s="76" t="s">
        <v>30</v>
      </c>
      <c r="D31" s="43">
        <f>D32+D34</f>
        <v>92847324.650000006</v>
      </c>
      <c r="E31" s="43">
        <f>E32+E34</f>
        <v>-182291</v>
      </c>
      <c r="F31" s="43">
        <f t="shared" si="1"/>
        <v>92665033.650000006</v>
      </c>
      <c r="G31" s="41"/>
      <c r="H31" s="2"/>
    </row>
    <row r="32" spans="1:8" ht="66" customHeight="1" x14ac:dyDescent="0.2">
      <c r="A32" s="69" t="s">
        <v>60</v>
      </c>
      <c r="B32" s="63" t="s">
        <v>61</v>
      </c>
      <c r="C32" s="84" t="s">
        <v>62</v>
      </c>
      <c r="D32" s="50">
        <v>10266739</v>
      </c>
      <c r="E32" s="50">
        <v>-123848</v>
      </c>
      <c r="F32" s="50">
        <f t="shared" si="1"/>
        <v>10142891</v>
      </c>
      <c r="G32" s="41"/>
      <c r="H32" s="2"/>
    </row>
    <row r="33" spans="1:8" ht="36.6" customHeight="1" x14ac:dyDescent="0.2">
      <c r="A33" s="69"/>
      <c r="B33" s="63"/>
      <c r="C33" s="85" t="s">
        <v>63</v>
      </c>
      <c r="D33" s="86">
        <v>1804923</v>
      </c>
      <c r="E33" s="86">
        <v>-123848</v>
      </c>
      <c r="F33" s="86">
        <f t="shared" si="1"/>
        <v>1681075</v>
      </c>
      <c r="G33" s="41"/>
      <c r="H33" s="2"/>
    </row>
    <row r="34" spans="1:8" ht="57" customHeight="1" x14ac:dyDescent="0.2">
      <c r="A34" s="69" t="s">
        <v>35</v>
      </c>
      <c r="B34" s="63" t="s">
        <v>34</v>
      </c>
      <c r="C34" s="78" t="s">
        <v>31</v>
      </c>
      <c r="D34" s="42">
        <f>82603185.65-22600</f>
        <v>82580585.650000006</v>
      </c>
      <c r="E34" s="50">
        <v>-58443</v>
      </c>
      <c r="F34" s="50">
        <f t="shared" si="1"/>
        <v>82522142.650000006</v>
      </c>
      <c r="G34" s="41"/>
      <c r="H34" s="2"/>
    </row>
    <row r="35" spans="1:8" ht="58.5" x14ac:dyDescent="0.2">
      <c r="A35" s="74" t="s">
        <v>65</v>
      </c>
      <c r="B35" s="71"/>
      <c r="C35" s="71" t="s">
        <v>64</v>
      </c>
      <c r="D35" s="24">
        <f>D36</f>
        <v>1242794502</v>
      </c>
      <c r="E35" s="24">
        <f>E36</f>
        <v>2234600</v>
      </c>
      <c r="F35" s="24">
        <f t="shared" si="1"/>
        <v>1245029102</v>
      </c>
      <c r="G35" s="41"/>
      <c r="H35" s="2"/>
    </row>
    <row r="36" spans="1:8" ht="58.5" x14ac:dyDescent="0.2">
      <c r="A36" s="74" t="s">
        <v>66</v>
      </c>
      <c r="B36" s="71"/>
      <c r="C36" s="71" t="s">
        <v>64</v>
      </c>
      <c r="D36" s="24">
        <f>1237694502+5100000</f>
        <v>1242794502</v>
      </c>
      <c r="E36" s="24">
        <f>E37</f>
        <v>2234600</v>
      </c>
      <c r="F36" s="24">
        <f t="shared" si="1"/>
        <v>1245029102</v>
      </c>
      <c r="G36" s="41"/>
      <c r="H36" s="2"/>
    </row>
    <row r="37" spans="1:8" ht="25.9" customHeight="1" x14ac:dyDescent="0.2">
      <c r="A37" s="44" t="s">
        <v>67</v>
      </c>
      <c r="B37" s="44" t="s">
        <v>68</v>
      </c>
      <c r="C37" s="87" t="s">
        <v>69</v>
      </c>
      <c r="D37" s="37">
        <f>SUM(D39:D45)</f>
        <v>213327596</v>
      </c>
      <c r="E37" s="37">
        <f>SUM(E39:E45)</f>
        <v>2234600</v>
      </c>
      <c r="F37" s="37">
        <f>D37+E37</f>
        <v>215562196</v>
      </c>
      <c r="G37" s="41"/>
      <c r="H37" s="2"/>
    </row>
    <row r="38" spans="1:8" ht="31.5" x14ac:dyDescent="0.2">
      <c r="A38" s="45"/>
      <c r="B38" s="64"/>
      <c r="C38" s="88" t="s">
        <v>70</v>
      </c>
      <c r="D38" s="37"/>
      <c r="E38" s="37"/>
      <c r="F38" s="37"/>
      <c r="G38" s="41"/>
      <c r="H38" s="2"/>
    </row>
    <row r="39" spans="1:8" ht="28.15" customHeight="1" x14ac:dyDescent="0.2">
      <c r="A39" s="45"/>
      <c r="B39" s="64"/>
      <c r="C39" s="78" t="s">
        <v>77</v>
      </c>
      <c r="D39" s="42">
        <v>27845710</v>
      </c>
      <c r="E39" s="50">
        <v>282100</v>
      </c>
      <c r="F39" s="42">
        <f t="shared" ref="F39" si="2">D39+E39</f>
        <v>28127810</v>
      </c>
      <c r="G39" s="41"/>
      <c r="H39" s="2"/>
    </row>
    <row r="40" spans="1:8" ht="25.15" customHeight="1" x14ac:dyDescent="0.2">
      <c r="A40" s="45"/>
      <c r="B40" s="64"/>
      <c r="C40" s="78" t="s">
        <v>73</v>
      </c>
      <c r="D40" s="42">
        <v>26727782</v>
      </c>
      <c r="E40" s="42">
        <v>653900</v>
      </c>
      <c r="F40" s="42">
        <f t="shared" ref="F40:F59" si="3">D40+E40</f>
        <v>27381682</v>
      </c>
      <c r="G40" s="41"/>
      <c r="H40" s="2"/>
    </row>
    <row r="41" spans="1:8" ht="25.15" customHeight="1" x14ac:dyDescent="0.2">
      <c r="A41" s="89"/>
      <c r="B41" s="63"/>
      <c r="C41" s="78" t="s">
        <v>71</v>
      </c>
      <c r="D41" s="42">
        <v>34138245</v>
      </c>
      <c r="E41" s="42">
        <v>278200</v>
      </c>
      <c r="F41" s="42">
        <f t="shared" ref="F41" si="4">D41+E41</f>
        <v>34416445</v>
      </c>
      <c r="G41" s="41"/>
      <c r="H41" s="2"/>
    </row>
    <row r="42" spans="1:8" ht="25.15" customHeight="1" x14ac:dyDescent="0.2">
      <c r="A42" s="89"/>
      <c r="B42" s="63"/>
      <c r="C42" s="78" t="s">
        <v>75</v>
      </c>
      <c r="D42" s="42">
        <v>28711884</v>
      </c>
      <c r="E42" s="50">
        <v>334300</v>
      </c>
      <c r="F42" s="42">
        <f t="shared" si="3"/>
        <v>29046184</v>
      </c>
      <c r="G42" s="41"/>
      <c r="H42" s="2"/>
    </row>
    <row r="43" spans="1:8" ht="25.15" customHeight="1" x14ac:dyDescent="0.2">
      <c r="A43" s="69"/>
      <c r="B43" s="63"/>
      <c r="C43" s="78" t="s">
        <v>72</v>
      </c>
      <c r="D43" s="42">
        <v>29400240</v>
      </c>
      <c r="E43" s="50">
        <v>381100</v>
      </c>
      <c r="F43" s="42">
        <f t="shared" ref="F43" si="5">D43+E43</f>
        <v>29781340</v>
      </c>
      <c r="G43" s="41"/>
      <c r="H43" s="2"/>
    </row>
    <row r="44" spans="1:8" ht="23.45" customHeight="1" x14ac:dyDescent="0.2">
      <c r="A44" s="69"/>
      <c r="B44" s="63"/>
      <c r="C44" s="78" t="s">
        <v>76</v>
      </c>
      <c r="D44" s="42">
        <v>40046000</v>
      </c>
      <c r="E44" s="50">
        <v>119800</v>
      </c>
      <c r="F44" s="42">
        <f t="shared" si="3"/>
        <v>40165800</v>
      </c>
      <c r="G44" s="41"/>
      <c r="H44" s="2"/>
    </row>
    <row r="45" spans="1:8" ht="29.45" customHeight="1" thickBot="1" x14ac:dyDescent="0.25">
      <c r="A45" s="45"/>
      <c r="B45" s="64"/>
      <c r="C45" s="78" t="s">
        <v>74</v>
      </c>
      <c r="D45" s="42">
        <v>26457735</v>
      </c>
      <c r="E45" s="42">
        <v>185200</v>
      </c>
      <c r="F45" s="42">
        <f t="shared" ref="F45" si="6">D45+E45</f>
        <v>26642935</v>
      </c>
      <c r="G45" s="41"/>
      <c r="H45" s="2"/>
    </row>
    <row r="46" spans="1:8" ht="37.9" customHeight="1" x14ac:dyDescent="0.3">
      <c r="A46" s="54"/>
      <c r="B46" s="55"/>
      <c r="C46" s="32" t="s">
        <v>8</v>
      </c>
      <c r="D46" s="61">
        <f>793432638.36+5327467</f>
        <v>798760105.36000001</v>
      </c>
      <c r="E46" s="61">
        <f>E48</f>
        <v>-489385</v>
      </c>
      <c r="F46" s="61">
        <f t="shared" si="3"/>
        <v>798270720.36000001</v>
      </c>
      <c r="G46" s="7"/>
      <c r="H46" s="49"/>
    </row>
    <row r="47" spans="1:8" ht="25.5" customHeight="1" thickBot="1" x14ac:dyDescent="0.35">
      <c r="A47" s="56"/>
      <c r="B47" s="57"/>
      <c r="C47" s="33" t="s">
        <v>6</v>
      </c>
      <c r="D47" s="23">
        <f>532641735.58+5327467</f>
        <v>537969202.57999992</v>
      </c>
      <c r="E47" s="23">
        <f>E50</f>
        <v>-489385</v>
      </c>
      <c r="F47" s="23">
        <f t="shared" si="3"/>
        <v>537479817.57999992</v>
      </c>
      <c r="G47" s="7"/>
      <c r="H47" s="2"/>
    </row>
    <row r="48" spans="1:8" ht="45.6" customHeight="1" x14ac:dyDescent="0.2">
      <c r="A48" s="79" t="s">
        <v>25</v>
      </c>
      <c r="B48" s="80"/>
      <c r="C48" s="80" t="s">
        <v>26</v>
      </c>
      <c r="D48" s="24">
        <v>13445037</v>
      </c>
      <c r="E48" s="81">
        <f>E49</f>
        <v>-489385</v>
      </c>
      <c r="F48" s="24">
        <f t="shared" si="3"/>
        <v>12955652</v>
      </c>
      <c r="G48" s="7"/>
      <c r="H48" s="2"/>
    </row>
    <row r="49" spans="1:12" ht="48.6" customHeight="1" x14ac:dyDescent="0.2">
      <c r="A49" s="79" t="s">
        <v>40</v>
      </c>
      <c r="B49" s="80"/>
      <c r="C49" s="80" t="s">
        <v>26</v>
      </c>
      <c r="D49" s="24">
        <v>12876053</v>
      </c>
      <c r="E49" s="81">
        <f>E51</f>
        <v>-489385</v>
      </c>
      <c r="F49" s="24">
        <f t="shared" si="3"/>
        <v>12386668</v>
      </c>
      <c r="G49" s="7"/>
      <c r="H49" s="2"/>
    </row>
    <row r="50" spans="1:12" ht="26.45" customHeight="1" x14ac:dyDescent="0.2">
      <c r="A50" s="90"/>
      <c r="B50" s="91"/>
      <c r="C50" s="91" t="s">
        <v>6</v>
      </c>
      <c r="D50" s="92">
        <v>12820335</v>
      </c>
      <c r="E50" s="93">
        <f>E52</f>
        <v>-489385</v>
      </c>
      <c r="F50" s="92">
        <f t="shared" si="3"/>
        <v>12330950</v>
      </c>
      <c r="G50" s="7"/>
      <c r="H50" s="2"/>
    </row>
    <row r="51" spans="1:12" ht="77.45" customHeight="1" x14ac:dyDescent="0.2">
      <c r="A51" s="82" t="s">
        <v>41</v>
      </c>
      <c r="B51" s="45" t="s">
        <v>42</v>
      </c>
      <c r="C51" s="83" t="s">
        <v>43</v>
      </c>
      <c r="D51" s="37">
        <v>10102053</v>
      </c>
      <c r="E51" s="37">
        <f>E52</f>
        <v>-489385</v>
      </c>
      <c r="F51" s="37">
        <f t="shared" si="3"/>
        <v>9612668</v>
      </c>
      <c r="G51" s="7"/>
      <c r="H51" s="2"/>
    </row>
    <row r="52" spans="1:12" ht="22.9" customHeight="1" thickBot="1" x14ac:dyDescent="0.25">
      <c r="A52" s="75"/>
      <c r="B52" s="72"/>
      <c r="C52" s="77" t="s">
        <v>6</v>
      </c>
      <c r="D52" s="70">
        <v>10046335</v>
      </c>
      <c r="E52" s="70">
        <f>-539385+50000</f>
        <v>-489385</v>
      </c>
      <c r="F52" s="70">
        <f t="shared" si="3"/>
        <v>9556950</v>
      </c>
      <c r="G52" s="7"/>
      <c r="H52" s="2"/>
    </row>
    <row r="53" spans="1:12" ht="57" thickBot="1" x14ac:dyDescent="0.35">
      <c r="A53" s="52"/>
      <c r="B53" s="53"/>
      <c r="C53" s="31" t="s">
        <v>13</v>
      </c>
      <c r="D53" s="35">
        <f>D10+D46</f>
        <v>7642643382.3899994</v>
      </c>
      <c r="E53" s="35">
        <f>E10+E46</f>
        <v>0</v>
      </c>
      <c r="F53" s="35">
        <f t="shared" si="3"/>
        <v>7642643382.3899994</v>
      </c>
      <c r="G53" s="51"/>
      <c r="H53" s="2"/>
      <c r="I53" s="46"/>
    </row>
    <row r="54" spans="1:12" ht="39.75" customHeight="1" thickBot="1" x14ac:dyDescent="0.35">
      <c r="A54" s="52"/>
      <c r="B54" s="53"/>
      <c r="C54" s="31" t="s">
        <v>9</v>
      </c>
      <c r="D54" s="22">
        <f>D55+D56</f>
        <v>-251493371.19000003</v>
      </c>
      <c r="E54" s="22">
        <f>E55+E56</f>
        <v>489385</v>
      </c>
      <c r="F54" s="22">
        <f t="shared" si="3"/>
        <v>-251003986.19000003</v>
      </c>
      <c r="G54" s="51"/>
      <c r="H54" s="49"/>
      <c r="I54" s="47"/>
    </row>
    <row r="55" spans="1:12" ht="69.75" hidden="1" customHeight="1" thickBot="1" x14ac:dyDescent="0.35">
      <c r="A55" s="58"/>
      <c r="B55" s="73"/>
      <c r="C55" s="34" t="s">
        <v>18</v>
      </c>
      <c r="D55" s="36">
        <v>235775419.41999999</v>
      </c>
      <c r="E55" s="36"/>
      <c r="F55" s="36">
        <f t="shared" si="3"/>
        <v>235775419.41999999</v>
      </c>
      <c r="G55" s="7"/>
      <c r="H55" s="49"/>
      <c r="I55" s="47"/>
      <c r="J55" s="48"/>
    </row>
    <row r="56" spans="1:12" ht="66.75" thickBot="1" x14ac:dyDescent="0.25">
      <c r="A56" s="59"/>
      <c r="B56" s="60"/>
      <c r="C56" s="34" t="s">
        <v>4</v>
      </c>
      <c r="D56" s="36">
        <f>-481941323.61-5327467</f>
        <v>-487268790.61000001</v>
      </c>
      <c r="E56" s="36">
        <f>-E59</f>
        <v>489385</v>
      </c>
      <c r="F56" s="36">
        <f t="shared" si="3"/>
        <v>-486779405.61000001</v>
      </c>
      <c r="G56" s="7"/>
      <c r="H56" s="49"/>
      <c r="I56" s="47"/>
      <c r="J56" s="7"/>
      <c r="K56" s="48"/>
    </row>
    <row r="57" spans="1:12" ht="42" customHeight="1" thickBot="1" x14ac:dyDescent="0.35">
      <c r="A57" s="52"/>
      <c r="B57" s="53"/>
      <c r="C57" s="31" t="s">
        <v>10</v>
      </c>
      <c r="D57" s="22">
        <f>SUM(D58:D59)</f>
        <v>555370479.72000003</v>
      </c>
      <c r="E57" s="22">
        <f>SUM(E58:E59)</f>
        <v>-489385</v>
      </c>
      <c r="F57" s="22">
        <f t="shared" si="3"/>
        <v>554881094.72000003</v>
      </c>
      <c r="G57" s="7"/>
      <c r="H57" s="2"/>
      <c r="I57" s="47"/>
      <c r="J57" s="7"/>
      <c r="K57" s="48"/>
    </row>
    <row r="58" spans="1:12" ht="72.75" hidden="1" customHeight="1" thickBot="1" x14ac:dyDescent="0.25">
      <c r="A58" s="59"/>
      <c r="B58" s="60"/>
      <c r="C58" s="34" t="s">
        <v>19</v>
      </c>
      <c r="D58" s="36">
        <v>68101689.109999999</v>
      </c>
      <c r="E58" s="36"/>
      <c r="F58" s="36">
        <f t="shared" si="3"/>
        <v>68101689.109999999</v>
      </c>
      <c r="G58" s="7"/>
      <c r="H58" s="2"/>
      <c r="I58" s="47"/>
      <c r="J58" s="7"/>
      <c r="K58" s="47"/>
    </row>
    <row r="59" spans="1:12" ht="70.150000000000006" customHeight="1" thickBot="1" x14ac:dyDescent="0.25">
      <c r="A59" s="59"/>
      <c r="B59" s="60"/>
      <c r="C59" s="34" t="s">
        <v>5</v>
      </c>
      <c r="D59" s="36">
        <f>481941323.61+5327467</f>
        <v>487268790.61000001</v>
      </c>
      <c r="E59" s="36">
        <f>E50</f>
        <v>-489385</v>
      </c>
      <c r="F59" s="36">
        <f t="shared" si="3"/>
        <v>486779405.61000001</v>
      </c>
      <c r="G59" s="7"/>
      <c r="H59" s="2"/>
      <c r="I59" s="48"/>
      <c r="J59" s="11"/>
      <c r="K59" s="48"/>
    </row>
    <row r="60" spans="1:12" ht="67.5" customHeight="1" x14ac:dyDescent="0.2">
      <c r="A60" s="19"/>
      <c r="B60" s="19"/>
      <c r="C60" s="20"/>
      <c r="D60" s="7"/>
      <c r="E60" s="7"/>
      <c r="F60" s="7"/>
      <c r="G60" s="7"/>
      <c r="H60" s="2"/>
      <c r="J60" s="7"/>
      <c r="K60" s="48"/>
    </row>
    <row r="61" spans="1:12" ht="61.9" customHeight="1" x14ac:dyDescent="0.35">
      <c r="A61" s="94" t="s">
        <v>23</v>
      </c>
      <c r="B61" s="94"/>
      <c r="C61" s="94"/>
      <c r="D61" s="62"/>
      <c r="E61" s="40" t="s">
        <v>24</v>
      </c>
      <c r="F61" s="11"/>
      <c r="G61" s="11"/>
      <c r="H61" s="49"/>
      <c r="J61" s="25"/>
      <c r="K61" s="25"/>
      <c r="L61" s="25"/>
    </row>
    <row r="62" spans="1:12" ht="23.25" customHeight="1" x14ac:dyDescent="0.35">
      <c r="A62" s="14"/>
      <c r="B62" s="14"/>
      <c r="C62" s="12"/>
      <c r="D62" s="10"/>
      <c r="E62" s="13"/>
      <c r="F62" s="11"/>
      <c r="G62" s="11"/>
      <c r="H62" s="49"/>
      <c r="J62" s="25"/>
      <c r="K62" s="25"/>
      <c r="L62" s="25"/>
    </row>
    <row r="63" spans="1:12" ht="20.25" x14ac:dyDescent="0.3">
      <c r="A63" s="10"/>
      <c r="B63" s="10"/>
      <c r="E63" s="10"/>
      <c r="F63" s="5"/>
      <c r="G63" s="5"/>
      <c r="H63" s="2"/>
      <c r="J63" s="25"/>
      <c r="K63" s="25"/>
      <c r="L63" s="25"/>
    </row>
    <row r="64" spans="1:12" ht="18.75" x14ac:dyDescent="0.3">
      <c r="A64" s="8"/>
      <c r="B64" s="8"/>
      <c r="C64" s="9"/>
      <c r="D64" s="5"/>
      <c r="E64" s="5"/>
      <c r="F64" s="5"/>
      <c r="G64" s="5"/>
      <c r="H64" s="2"/>
    </row>
    <row r="65" spans="1:11" ht="18.75" x14ac:dyDescent="0.3">
      <c r="A65" s="8"/>
      <c r="B65" s="8"/>
      <c r="C65" s="9"/>
      <c r="D65" s="5"/>
      <c r="E65" s="21"/>
      <c r="F65" s="5"/>
      <c r="G65" s="5"/>
      <c r="H65" s="2"/>
    </row>
    <row r="66" spans="1:11" ht="18.75" x14ac:dyDescent="0.3">
      <c r="A66" s="8"/>
      <c r="B66" s="8"/>
      <c r="C66" s="9"/>
      <c r="D66" s="5"/>
      <c r="E66" s="5"/>
      <c r="F66" s="5"/>
      <c r="G66" s="5"/>
      <c r="H66" s="2"/>
      <c r="I66" s="27"/>
      <c r="J66" s="27"/>
      <c r="K66" s="27"/>
    </row>
    <row r="67" spans="1:11" ht="18.75" x14ac:dyDescent="0.3">
      <c r="A67" s="8"/>
      <c r="B67" s="8"/>
      <c r="C67" s="9"/>
      <c r="D67" s="5"/>
      <c r="E67" s="5"/>
      <c r="F67" s="5"/>
      <c r="G67" s="5"/>
      <c r="H67" s="2"/>
    </row>
    <row r="68" spans="1:11" ht="18.75" x14ac:dyDescent="0.3">
      <c r="A68" s="8"/>
      <c r="B68" s="8"/>
      <c r="C68" s="9"/>
      <c r="D68" s="5"/>
      <c r="E68" s="5"/>
      <c r="F68" s="5"/>
      <c r="G68" s="5"/>
      <c r="H68" s="2"/>
    </row>
    <row r="69" spans="1:11" ht="18.75" x14ac:dyDescent="0.3">
      <c r="A69" s="8"/>
      <c r="B69" s="8"/>
      <c r="C69" s="9"/>
      <c r="D69" s="5"/>
      <c r="E69" s="5"/>
      <c r="F69" s="5"/>
      <c r="G69" s="5"/>
      <c r="H69" s="2"/>
    </row>
    <row r="70" spans="1:11" ht="18.75" x14ac:dyDescent="0.3">
      <c r="A70" s="8"/>
      <c r="B70" s="8"/>
      <c r="C70" s="9"/>
      <c r="D70" s="5"/>
      <c r="E70" s="5"/>
      <c r="F70" s="5"/>
      <c r="G70" s="5"/>
      <c r="H70" s="2"/>
    </row>
    <row r="71" spans="1:11" ht="18.75" x14ac:dyDescent="0.3">
      <c r="A71" s="8"/>
      <c r="B71" s="8"/>
      <c r="C71" s="9"/>
      <c r="D71" s="5"/>
      <c r="E71" s="5"/>
      <c r="F71" s="5"/>
      <c r="G71" s="5"/>
      <c r="H71" s="2"/>
    </row>
    <row r="72" spans="1:11" ht="18.75" x14ac:dyDescent="0.3">
      <c r="A72" s="8"/>
      <c r="B72" s="8"/>
      <c r="C72" s="9"/>
      <c r="D72" s="5"/>
      <c r="E72" s="5"/>
      <c r="F72" s="5"/>
      <c r="G72" s="5"/>
      <c r="H72" s="2"/>
    </row>
    <row r="73" spans="1:11" ht="18.75" x14ac:dyDescent="0.3">
      <c r="A73" s="8"/>
      <c r="B73" s="8"/>
      <c r="C73" s="9"/>
      <c r="D73" s="5"/>
      <c r="E73" s="5"/>
      <c r="F73" s="5"/>
      <c r="G73" s="5"/>
      <c r="H73" s="2"/>
    </row>
    <row r="74" spans="1:11" ht="18.75" x14ac:dyDescent="0.3">
      <c r="A74" s="8"/>
      <c r="B74" s="8"/>
      <c r="C74" s="9"/>
      <c r="D74" s="5"/>
      <c r="E74" s="5"/>
      <c r="F74" s="5"/>
      <c r="G74" s="5"/>
      <c r="H74" s="2"/>
    </row>
    <row r="75" spans="1:11" x14ac:dyDescent="0.2">
      <c r="A75" s="3"/>
      <c r="B75" s="3"/>
      <c r="C75" s="2"/>
      <c r="H75" s="2"/>
    </row>
    <row r="76" spans="1:11" x14ac:dyDescent="0.2">
      <c r="A76" s="3"/>
      <c r="B76" s="3"/>
      <c r="C76" s="2"/>
      <c r="H76" s="2"/>
    </row>
    <row r="77" spans="1:11" x14ac:dyDescent="0.2">
      <c r="A77" s="3"/>
      <c r="B77" s="3"/>
      <c r="C77" s="2"/>
      <c r="H77" s="2"/>
    </row>
    <row r="78" spans="1:11" x14ac:dyDescent="0.2">
      <c r="A78" s="3"/>
      <c r="B78" s="3"/>
      <c r="C78" s="2"/>
      <c r="H78" s="2"/>
    </row>
    <row r="79" spans="1:11" x14ac:dyDescent="0.2">
      <c r="A79" s="3"/>
      <c r="B79" s="3"/>
      <c r="C79" s="2"/>
      <c r="H79" s="2"/>
    </row>
    <row r="80" spans="1:11" x14ac:dyDescent="0.2">
      <c r="A80" s="3"/>
      <c r="B80" s="3"/>
      <c r="C80" s="2"/>
      <c r="H80" s="2"/>
    </row>
    <row r="81" spans="1:8" x14ac:dyDescent="0.2">
      <c r="A81" s="3"/>
      <c r="B81" s="3"/>
      <c r="C81" s="2"/>
      <c r="H81" s="2"/>
    </row>
    <row r="82" spans="1:8" x14ac:dyDescent="0.2">
      <c r="A82" s="3"/>
      <c r="B82" s="3"/>
      <c r="C82" s="2"/>
      <c r="H82" s="2"/>
    </row>
    <row r="83" spans="1:8" x14ac:dyDescent="0.2">
      <c r="A83" s="3"/>
      <c r="B83" s="3"/>
      <c r="C83" s="2"/>
      <c r="H83" s="2"/>
    </row>
    <row r="84" spans="1:8" x14ac:dyDescent="0.2">
      <c r="A84" s="3"/>
      <c r="B84" s="3"/>
      <c r="C84" s="2"/>
      <c r="H84" s="2"/>
    </row>
    <row r="85" spans="1:8" x14ac:dyDescent="0.2">
      <c r="A85" s="3"/>
      <c r="B85" s="3"/>
      <c r="C85" s="2"/>
      <c r="H85" s="2"/>
    </row>
    <row r="86" spans="1:8" x14ac:dyDescent="0.2">
      <c r="A86" s="3"/>
      <c r="B86" s="3"/>
      <c r="C86" s="2"/>
      <c r="H86" s="2"/>
    </row>
    <row r="87" spans="1:8" x14ac:dyDescent="0.2">
      <c r="A87" s="3"/>
      <c r="B87" s="3"/>
      <c r="C87" s="2"/>
      <c r="H87" s="2"/>
    </row>
    <row r="88" spans="1:8" x14ac:dyDescent="0.2">
      <c r="A88" s="3"/>
      <c r="B88" s="3"/>
      <c r="C88" s="2"/>
      <c r="H88" s="2"/>
    </row>
    <row r="89" spans="1:8" x14ac:dyDescent="0.2">
      <c r="A89" s="3"/>
      <c r="B89" s="3"/>
      <c r="C89" s="2"/>
      <c r="H89" s="2"/>
    </row>
    <row r="90" spans="1:8" x14ac:dyDescent="0.2">
      <c r="A90" s="3"/>
      <c r="B90" s="3"/>
      <c r="C90" s="2"/>
      <c r="H90" s="2"/>
    </row>
    <row r="91" spans="1:8" x14ac:dyDescent="0.2">
      <c r="A91" s="3"/>
      <c r="B91" s="3"/>
      <c r="C91" s="2"/>
      <c r="H91" s="2"/>
    </row>
    <row r="92" spans="1:8" x14ac:dyDescent="0.2">
      <c r="A92" s="3"/>
      <c r="B92" s="3"/>
      <c r="C92" s="2"/>
      <c r="H92" s="2"/>
    </row>
    <row r="93" spans="1:8" x14ac:dyDescent="0.2">
      <c r="A93" s="3"/>
      <c r="B93" s="3"/>
      <c r="C93" s="2"/>
      <c r="H93" s="2"/>
    </row>
    <row r="94" spans="1:8" x14ac:dyDescent="0.2">
      <c r="A94" s="3"/>
      <c r="B94" s="3"/>
      <c r="C94" s="2"/>
      <c r="H94" s="2"/>
    </row>
    <row r="95" spans="1:8" x14ac:dyDescent="0.2">
      <c r="A95" s="3"/>
      <c r="B95" s="3"/>
      <c r="C95" s="2"/>
      <c r="H95" s="2"/>
    </row>
    <row r="96" spans="1:8" x14ac:dyDescent="0.2">
      <c r="A96" s="3"/>
      <c r="B96" s="3"/>
      <c r="C96" s="2"/>
      <c r="H96" s="2"/>
    </row>
    <row r="97" spans="1:8" x14ac:dyDescent="0.2">
      <c r="A97" s="3"/>
      <c r="B97" s="3"/>
      <c r="C97" s="2"/>
      <c r="H97" s="2"/>
    </row>
    <row r="98" spans="1:8" x14ac:dyDescent="0.2">
      <c r="A98" s="3"/>
      <c r="B98" s="3"/>
      <c r="C98" s="2"/>
      <c r="H98" s="2"/>
    </row>
    <row r="99" spans="1:8" x14ac:dyDescent="0.2">
      <c r="A99" s="3"/>
      <c r="B99" s="3"/>
      <c r="C99" s="2"/>
      <c r="H99" s="2"/>
    </row>
    <row r="100" spans="1:8" x14ac:dyDescent="0.2">
      <c r="A100" s="3"/>
      <c r="B100" s="3"/>
      <c r="C100" s="2"/>
      <c r="H100" s="2"/>
    </row>
    <row r="101" spans="1:8" x14ac:dyDescent="0.2">
      <c r="A101" s="3"/>
      <c r="B101" s="3"/>
      <c r="C101" s="2"/>
      <c r="H101" s="2"/>
    </row>
    <row r="102" spans="1:8" x14ac:dyDescent="0.2">
      <c r="A102" s="3"/>
      <c r="B102" s="3"/>
      <c r="C102" s="2"/>
      <c r="H102" s="2"/>
    </row>
    <row r="103" spans="1:8" x14ac:dyDescent="0.2">
      <c r="A103" s="3"/>
      <c r="B103" s="3"/>
      <c r="C103" s="2"/>
      <c r="H103" s="2"/>
    </row>
    <row r="104" spans="1:8" x14ac:dyDescent="0.2">
      <c r="A104" s="3"/>
      <c r="B104" s="3"/>
      <c r="C104" s="2"/>
      <c r="H104" s="2"/>
    </row>
    <row r="105" spans="1:8" x14ac:dyDescent="0.2">
      <c r="A105" s="3"/>
      <c r="B105" s="3"/>
      <c r="C105" s="2"/>
    </row>
    <row r="106" spans="1:8" x14ac:dyDescent="0.2">
      <c r="A106" s="3"/>
      <c r="B106" s="3"/>
      <c r="C106" s="2"/>
    </row>
    <row r="107" spans="1:8" x14ac:dyDescent="0.2">
      <c r="A107" s="3"/>
      <c r="B107" s="3"/>
      <c r="C107" s="2"/>
    </row>
    <row r="108" spans="1:8" x14ac:dyDescent="0.2">
      <c r="A108" s="3"/>
      <c r="B108" s="3"/>
      <c r="C108" s="2"/>
    </row>
    <row r="109" spans="1:8" x14ac:dyDescent="0.2">
      <c r="A109" s="3"/>
      <c r="B109" s="3"/>
      <c r="C109" s="2"/>
    </row>
    <row r="110" spans="1:8" x14ac:dyDescent="0.2">
      <c r="A110" s="3"/>
      <c r="B110" s="3"/>
      <c r="C110" s="2"/>
    </row>
    <row r="111" spans="1:8" x14ac:dyDescent="0.2">
      <c r="A111" s="3"/>
      <c r="B111" s="3"/>
      <c r="C111" s="2"/>
    </row>
    <row r="112" spans="1:8" x14ac:dyDescent="0.2">
      <c r="A112" s="3"/>
      <c r="B112" s="3"/>
      <c r="C112" s="2"/>
    </row>
    <row r="113" spans="1:3" x14ac:dyDescent="0.2">
      <c r="A113" s="3"/>
      <c r="B113" s="3"/>
      <c r="C113" s="2"/>
    </row>
    <row r="114" spans="1:3" x14ac:dyDescent="0.2">
      <c r="A114" s="3"/>
      <c r="B114" s="3"/>
      <c r="C114" s="2"/>
    </row>
    <row r="115" spans="1:3" x14ac:dyDescent="0.2">
      <c r="A115" s="3"/>
      <c r="B115" s="3"/>
      <c r="C115" s="2"/>
    </row>
    <row r="116" spans="1:3" x14ac:dyDescent="0.2">
      <c r="A116" s="3"/>
      <c r="B116" s="3"/>
      <c r="C116" s="2"/>
    </row>
    <row r="117" spans="1:3" x14ac:dyDescent="0.2">
      <c r="A117" s="3"/>
      <c r="B117" s="3"/>
      <c r="C117" s="2"/>
    </row>
    <row r="118" spans="1:3" x14ac:dyDescent="0.2">
      <c r="A118" s="3"/>
      <c r="B118" s="3"/>
      <c r="C118" s="2"/>
    </row>
    <row r="119" spans="1:3" x14ac:dyDescent="0.2">
      <c r="A119" s="3"/>
      <c r="B119" s="3"/>
      <c r="C119" s="2"/>
    </row>
    <row r="120" spans="1:3" x14ac:dyDescent="0.2">
      <c r="A120" s="3"/>
      <c r="B120" s="3"/>
      <c r="C120" s="2"/>
    </row>
    <row r="121" spans="1:3" x14ac:dyDescent="0.2">
      <c r="A121" s="3"/>
      <c r="B121" s="3"/>
      <c r="C121" s="2"/>
    </row>
    <row r="122" spans="1:3" x14ac:dyDescent="0.2">
      <c r="A122" s="3"/>
      <c r="B122" s="3"/>
      <c r="C122" s="2"/>
    </row>
    <row r="123" spans="1:3" x14ac:dyDescent="0.2">
      <c r="A123" s="3"/>
      <c r="B123" s="3"/>
      <c r="C123" s="2"/>
    </row>
    <row r="124" spans="1:3" x14ac:dyDescent="0.2">
      <c r="A124" s="3"/>
      <c r="B124" s="3"/>
      <c r="C124" s="2"/>
    </row>
    <row r="125" spans="1:3" x14ac:dyDescent="0.2">
      <c r="A125" s="3"/>
      <c r="B125" s="3"/>
      <c r="C125" s="2"/>
    </row>
    <row r="126" spans="1:3" x14ac:dyDescent="0.2">
      <c r="A126" s="3"/>
      <c r="B126" s="3"/>
      <c r="C126" s="2"/>
    </row>
    <row r="127" spans="1:3" x14ac:dyDescent="0.2">
      <c r="A127" s="3"/>
      <c r="B127" s="3"/>
      <c r="C127" s="2"/>
    </row>
    <row r="128" spans="1:3" x14ac:dyDescent="0.2">
      <c r="A128" s="3"/>
      <c r="B128" s="3"/>
      <c r="C128" s="2"/>
    </row>
    <row r="129" spans="1:3" x14ac:dyDescent="0.2">
      <c r="A129" s="3"/>
      <c r="B129" s="3"/>
      <c r="C129" s="2"/>
    </row>
    <row r="130" spans="1:3" x14ac:dyDescent="0.2">
      <c r="A130" s="3"/>
      <c r="B130" s="3"/>
      <c r="C130" s="2"/>
    </row>
    <row r="131" spans="1:3" x14ac:dyDescent="0.2">
      <c r="A131" s="3"/>
      <c r="B131" s="3"/>
      <c r="C131" s="2"/>
    </row>
    <row r="132" spans="1:3" x14ac:dyDescent="0.2">
      <c r="A132" s="3"/>
      <c r="B132" s="3"/>
      <c r="C132" s="2"/>
    </row>
    <row r="133" spans="1:3" x14ac:dyDescent="0.2">
      <c r="A133" s="3"/>
      <c r="B133" s="3"/>
      <c r="C133" s="2"/>
    </row>
    <row r="134" spans="1:3" x14ac:dyDescent="0.2">
      <c r="A134" s="3"/>
      <c r="B134" s="3"/>
      <c r="C134" s="2"/>
    </row>
    <row r="135" spans="1:3" x14ac:dyDescent="0.2">
      <c r="A135" s="3"/>
      <c r="B135" s="3"/>
      <c r="C135" s="2"/>
    </row>
    <row r="136" spans="1:3" x14ac:dyDescent="0.2">
      <c r="A136" s="3"/>
      <c r="B136" s="3"/>
      <c r="C136" s="2"/>
    </row>
    <row r="137" spans="1:3" x14ac:dyDescent="0.2">
      <c r="A137" s="3"/>
      <c r="B137" s="3"/>
      <c r="C137" s="2"/>
    </row>
    <row r="138" spans="1:3" x14ac:dyDescent="0.2">
      <c r="A138" s="3"/>
      <c r="B138" s="3"/>
      <c r="C138" s="2"/>
    </row>
    <row r="139" spans="1:3" x14ac:dyDescent="0.2">
      <c r="A139" s="3"/>
      <c r="B139" s="3"/>
    </row>
    <row r="140" spans="1:3" x14ac:dyDescent="0.2">
      <c r="A140" s="3"/>
      <c r="B140" s="3"/>
    </row>
    <row r="141" spans="1:3" x14ac:dyDescent="0.2">
      <c r="A141" s="3"/>
      <c r="B141" s="3"/>
    </row>
    <row r="142" spans="1:3" x14ac:dyDescent="0.2">
      <c r="A142" s="3"/>
      <c r="B142" s="3"/>
    </row>
    <row r="143" spans="1:3" x14ac:dyDescent="0.2">
      <c r="A143" s="3"/>
      <c r="B143" s="3"/>
    </row>
    <row r="144" spans="1:3" x14ac:dyDescent="0.2">
      <c r="A144" s="3"/>
      <c r="B144" s="3"/>
    </row>
    <row r="145" spans="1:2" x14ac:dyDescent="0.2">
      <c r="A145" s="3"/>
      <c r="B145" s="3"/>
    </row>
    <row r="146" spans="1:2" x14ac:dyDescent="0.2">
      <c r="A146" s="3"/>
      <c r="B146" s="3"/>
    </row>
    <row r="147" spans="1:2" x14ac:dyDescent="0.2">
      <c r="A147" s="3"/>
      <c r="B147" s="3"/>
    </row>
    <row r="148" spans="1:2" x14ac:dyDescent="0.2">
      <c r="A148" s="3"/>
      <c r="B148" s="3"/>
    </row>
    <row r="149" spans="1:2" x14ac:dyDescent="0.2">
      <c r="A149" s="3"/>
      <c r="B149" s="3"/>
    </row>
    <row r="150" spans="1:2" x14ac:dyDescent="0.2">
      <c r="A150" s="3"/>
      <c r="B150" s="3"/>
    </row>
    <row r="151" spans="1:2" x14ac:dyDescent="0.2">
      <c r="A151" s="3"/>
      <c r="B151" s="3"/>
    </row>
    <row r="152" spans="1:2" x14ac:dyDescent="0.2">
      <c r="A152" s="3"/>
      <c r="B152" s="3"/>
    </row>
    <row r="153" spans="1:2" x14ac:dyDescent="0.2">
      <c r="A153" s="3"/>
      <c r="B153" s="3"/>
    </row>
    <row r="154" spans="1:2" x14ac:dyDescent="0.2">
      <c r="A154" s="3"/>
      <c r="B154" s="3"/>
    </row>
    <row r="155" spans="1:2" x14ac:dyDescent="0.2">
      <c r="A155" s="3"/>
      <c r="B155" s="3"/>
    </row>
    <row r="156" spans="1:2" x14ac:dyDescent="0.2">
      <c r="A156" s="3"/>
      <c r="B156" s="3"/>
    </row>
    <row r="157" spans="1:2" x14ac:dyDescent="0.2">
      <c r="A157" s="3"/>
      <c r="B157" s="3"/>
    </row>
    <row r="158" spans="1:2" x14ac:dyDescent="0.2">
      <c r="A158" s="3"/>
      <c r="B158" s="3"/>
    </row>
    <row r="159" spans="1:2" x14ac:dyDescent="0.2">
      <c r="A159" s="3"/>
      <c r="B159" s="3"/>
    </row>
    <row r="160" spans="1:2" x14ac:dyDescent="0.2">
      <c r="A160" s="3"/>
      <c r="B160" s="3"/>
    </row>
    <row r="161" spans="1:2" x14ac:dyDescent="0.2">
      <c r="A161" s="3"/>
      <c r="B161" s="3"/>
    </row>
    <row r="162" spans="1:2" x14ac:dyDescent="0.2">
      <c r="A162" s="3"/>
      <c r="B162" s="3"/>
    </row>
    <row r="163" spans="1:2" x14ac:dyDescent="0.2">
      <c r="A163" s="3"/>
      <c r="B163" s="3"/>
    </row>
    <row r="164" spans="1:2" x14ac:dyDescent="0.2">
      <c r="A164" s="3"/>
      <c r="B164" s="3"/>
    </row>
    <row r="165" spans="1:2" x14ac:dyDescent="0.2">
      <c r="A165" s="3"/>
      <c r="B165" s="3"/>
    </row>
    <row r="166" spans="1:2" x14ac:dyDescent="0.2">
      <c r="A166" s="3"/>
      <c r="B166" s="3"/>
    </row>
    <row r="167" spans="1:2" x14ac:dyDescent="0.2">
      <c r="A167" s="3"/>
      <c r="B167" s="3"/>
    </row>
    <row r="168" spans="1:2" x14ac:dyDescent="0.2">
      <c r="A168" s="3"/>
      <c r="B168" s="3"/>
    </row>
    <row r="169" spans="1:2" x14ac:dyDescent="0.2">
      <c r="A169" s="3"/>
      <c r="B169" s="3"/>
    </row>
    <row r="170" spans="1:2" x14ac:dyDescent="0.2">
      <c r="A170" s="3"/>
      <c r="B170" s="3"/>
    </row>
    <row r="171" spans="1:2" x14ac:dyDescent="0.2">
      <c r="A171" s="3"/>
      <c r="B171" s="3"/>
    </row>
    <row r="172" spans="1:2" x14ac:dyDescent="0.2">
      <c r="A172" s="3"/>
      <c r="B172" s="3"/>
    </row>
    <row r="173" spans="1:2" x14ac:dyDescent="0.2">
      <c r="A173" s="3"/>
      <c r="B173" s="3"/>
    </row>
    <row r="174" spans="1:2" x14ac:dyDescent="0.2">
      <c r="A174" s="3"/>
      <c r="B174" s="3"/>
    </row>
    <row r="175" spans="1:2" x14ac:dyDescent="0.2">
      <c r="A175" s="3"/>
      <c r="B175" s="3"/>
    </row>
  </sheetData>
  <mergeCells count="8">
    <mergeCell ref="A61:C61"/>
    <mergeCell ref="A4:F4"/>
    <mergeCell ref="A7:A8"/>
    <mergeCell ref="B7:B8"/>
    <mergeCell ref="C7:C8"/>
    <mergeCell ref="D7:D8"/>
    <mergeCell ref="E7:E8"/>
    <mergeCell ref="F7:F8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
      </oddHead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2018-12-11T08:09:48Z</cp:lastPrinted>
  <dcterms:created xsi:type="dcterms:W3CDTF">2005-04-08T06:14:05Z</dcterms:created>
  <dcterms:modified xsi:type="dcterms:W3CDTF">2018-12-18T10:05:16Z</dcterms:modified>
</cp:coreProperties>
</file>