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140" windowWidth="11340" windowHeight="195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додаток!$A$1:$F$108</definedName>
  </definedNames>
  <calcPr calcId="145621"/>
</workbook>
</file>

<file path=xl/calcChain.xml><?xml version="1.0" encoding="utf-8"?>
<calcChain xmlns="http://schemas.openxmlformats.org/spreadsheetml/2006/main">
  <c r="F102" i="4" l="1"/>
  <c r="E69" i="4"/>
  <c r="F69" i="4" s="1"/>
  <c r="F70" i="4"/>
  <c r="F35" i="4"/>
  <c r="E34" i="4"/>
  <c r="E31" i="4" s="1"/>
  <c r="E95" i="4"/>
  <c r="E68" i="4" l="1"/>
  <c r="F68" i="4" s="1"/>
  <c r="F34" i="4"/>
  <c r="E49" i="4"/>
  <c r="E16" i="4"/>
  <c r="F16" i="4" s="1"/>
  <c r="F17" i="4"/>
  <c r="E15" i="4"/>
  <c r="F15" i="4" s="1"/>
  <c r="E14" i="4"/>
  <c r="E13" i="4"/>
  <c r="F13" i="4" s="1"/>
  <c r="F79" i="4"/>
  <c r="E78" i="4"/>
  <c r="F78" i="4" s="1"/>
  <c r="F74" i="4"/>
  <c r="E73" i="4"/>
  <c r="F73" i="4" s="1"/>
  <c r="E72" i="4"/>
  <c r="E64" i="4" s="1"/>
  <c r="E92" i="4"/>
  <c r="E57" i="4"/>
  <c r="F61" i="4"/>
  <c r="E60" i="4"/>
  <c r="F60" i="4" s="1"/>
  <c r="F59" i="4"/>
  <c r="E58" i="4"/>
  <c r="F58" i="4" s="1"/>
  <c r="D55" i="4"/>
  <c r="E29" i="4"/>
  <c r="F29" i="4" s="1"/>
  <c r="D27" i="4"/>
  <c r="E28" i="4" l="1"/>
  <c r="E27" i="4" s="1"/>
  <c r="F27" i="4" s="1"/>
  <c r="E12" i="4"/>
  <c r="E56" i="4"/>
  <c r="F28" i="4" l="1"/>
  <c r="D66" i="4"/>
  <c r="E66" i="4"/>
  <c r="E65" i="4" s="1"/>
  <c r="F65" i="4" s="1"/>
  <c r="F67" i="4"/>
  <c r="F33" i="4"/>
  <c r="E32" i="4"/>
  <c r="F32" i="4" s="1"/>
  <c r="F66" i="4" l="1"/>
  <c r="E98" i="4"/>
  <c r="E97" i="4" s="1"/>
  <c r="D98" i="4"/>
  <c r="F99" i="4"/>
  <c r="D96" i="4"/>
  <c r="E96" i="4" l="1"/>
  <c r="F96" i="4" s="1"/>
  <c r="F97" i="4"/>
  <c r="F98" i="4"/>
  <c r="F54" i="4" l="1"/>
  <c r="F53" i="4"/>
  <c r="E45" i="4" l="1"/>
  <c r="E46" i="4"/>
  <c r="F46" i="4" s="1"/>
  <c r="E48" i="4"/>
  <c r="E51" i="4"/>
  <c r="E50" i="4" s="1"/>
  <c r="F47" i="4"/>
  <c r="E44" i="4" l="1"/>
  <c r="E39" i="4"/>
  <c r="D39" i="4"/>
  <c r="E91" i="4"/>
  <c r="E89" i="4"/>
  <c r="E88" i="4"/>
  <c r="E86" i="4" s="1"/>
  <c r="E82" i="4" s="1"/>
  <c r="E42" i="4" s="1"/>
  <c r="E83" i="4"/>
  <c r="E93" i="4"/>
  <c r="D91" i="4"/>
  <c r="F90" i="4"/>
  <c r="D89" i="4"/>
  <c r="D87" i="4"/>
  <c r="D85" i="4"/>
  <c r="D83" i="4"/>
  <c r="E76" i="4"/>
  <c r="E75" i="4" s="1"/>
  <c r="D76" i="4"/>
  <c r="F77" i="4"/>
  <c r="E71" i="4"/>
  <c r="D62" i="4"/>
  <c r="F72" i="4"/>
  <c r="E23" i="4"/>
  <c r="E20" i="4"/>
  <c r="E25" i="4"/>
  <c r="D25" i="4"/>
  <c r="F23" i="4"/>
  <c r="F24" i="4"/>
  <c r="F21" i="4"/>
  <c r="D42" i="4"/>
  <c r="D41" i="4"/>
  <c r="D10" i="4"/>
  <c r="E63" i="4" l="1"/>
  <c r="F71" i="4"/>
  <c r="F76" i="4"/>
  <c r="F89" i="4"/>
  <c r="E87" i="4"/>
  <c r="E85" i="4" s="1"/>
  <c r="E81" i="4" s="1"/>
  <c r="D75" i="4"/>
  <c r="F75" i="4" s="1"/>
  <c r="F63" i="4"/>
  <c r="F64" i="4"/>
  <c r="E62" i="4"/>
  <c r="E19" i="4"/>
  <c r="F20" i="4"/>
  <c r="F25" i="4"/>
  <c r="D103" i="4"/>
  <c r="F57" i="4" l="1"/>
  <c r="F62" i="4"/>
  <c r="F95" i="4"/>
  <c r="F93" i="4"/>
  <c r="F94" i="4"/>
  <c r="F56" i="4" l="1"/>
  <c r="E55" i="4"/>
  <c r="F55" i="4" s="1"/>
  <c r="F84" i="4"/>
  <c r="F83" i="4" l="1"/>
  <c r="F92" i="4"/>
  <c r="F91" i="4"/>
  <c r="F88" i="4"/>
  <c r="F87" i="4"/>
  <c r="F51" i="4" l="1"/>
  <c r="F50" i="4"/>
  <c r="E106" i="4" l="1"/>
  <c r="E38" i="4" l="1"/>
  <c r="F26" i="4"/>
  <c r="F39" i="4" l="1"/>
  <c r="F40" i="4"/>
  <c r="F38" i="4"/>
  <c r="D37" i="4"/>
  <c r="E37" i="4" l="1"/>
  <c r="F37" i="4" s="1"/>
  <c r="F86" i="4" l="1"/>
  <c r="D80" i="4"/>
  <c r="F85" i="4" l="1"/>
  <c r="F81" i="4" l="1"/>
  <c r="E80" i="4"/>
  <c r="F80" i="4" l="1"/>
  <c r="F82" i="4"/>
  <c r="F36" i="4" l="1"/>
  <c r="D30" i="4" l="1"/>
  <c r="E103" i="4" l="1"/>
  <c r="F14" i="4" l="1"/>
  <c r="D43" i="4" l="1"/>
  <c r="E30" i="4" l="1"/>
  <c r="D18" i="4"/>
  <c r="F30" i="4" l="1"/>
  <c r="E18" i="4"/>
  <c r="F18" i="4" s="1"/>
  <c r="F19" i="4"/>
  <c r="F22" i="4"/>
  <c r="F31" i="4" l="1"/>
  <c r="E11" i="4" l="1"/>
  <c r="E10" i="4" s="1"/>
  <c r="D11" i="4"/>
  <c r="F11" i="4" l="1"/>
  <c r="F12" i="4"/>
  <c r="F49" i="4" l="1"/>
  <c r="F52" i="4"/>
  <c r="F48" i="4" l="1"/>
  <c r="E43" i="4"/>
  <c r="E41" i="4" s="1"/>
  <c r="F44" i="4"/>
  <c r="F43" i="4" l="1"/>
  <c r="F41" i="4" l="1"/>
  <c r="F45" i="4"/>
  <c r="E104" i="4" l="1"/>
  <c r="D101" i="4" l="1"/>
  <c r="D104" i="4"/>
  <c r="F105" i="4"/>
  <c r="D100" i="4"/>
  <c r="F106" i="4"/>
  <c r="F103" i="4"/>
  <c r="F104" i="4" l="1"/>
  <c r="F42" i="4" l="1"/>
  <c r="F10" i="4" l="1"/>
  <c r="E100" i="4" l="1"/>
  <c r="F100" i="4" l="1"/>
  <c r="E101" i="4"/>
  <c r="F101" i="4" s="1"/>
</calcChain>
</file>

<file path=xl/sharedStrings.xml><?xml version="1.0" encoding="utf-8"?>
<sst xmlns="http://schemas.openxmlformats.org/spreadsheetml/2006/main" count="217" uniqueCount="143">
  <si>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</si>
  <si>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</si>
  <si>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</si>
  <si>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</si>
  <si>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</si>
  <si>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</si>
  <si>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</si>
  <si>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</si>
  <si>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</si>
  <si>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</si>
  <si>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</si>
  <si>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</si>
  <si>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</si>
  <si>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</si>
  <si>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</si>
  <si>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Проект унесення змін до показників міського бюджету на 2018 рік </t>
  </si>
  <si>
    <t xml:space="preserve">Затверджено на 2018 рік </t>
  </si>
  <si>
    <t>Уточнені показники на 2018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</si>
  <si>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01.01.2018</t>
  </si>
  <si>
    <t xml:space="preserve"> - дефіцит за рахунок розподілу залишків коштів, що склалися на рахунках спеціального фонду міського бюджету станом на 01.01.2018</t>
  </si>
  <si>
    <t xml:space="preserve">             Додаток</t>
  </si>
  <si>
    <t>0600000</t>
  </si>
  <si>
    <t>Управління освіти і науки виконкому Криворізької міської ради</t>
  </si>
  <si>
    <t>0610000</t>
  </si>
  <si>
    <t>0611160</t>
  </si>
  <si>
    <t>Інші програми, заклади та заходи у сфері освіти</t>
  </si>
  <si>
    <t>0611162</t>
  </si>
  <si>
    <t>1162</t>
  </si>
  <si>
    <t>Інші програми та заходи у сфері освіти</t>
  </si>
  <si>
    <t>0611020</t>
  </si>
  <si>
    <t>1020</t>
  </si>
  <si>
    <t>Надання загальної середньої освіти загальноосвітніми навчальними закладами ( в т. ч. школою-дитячим садком, інтернатом при школі), спеціалізованими школами, ліцеями, гімназіями, колегіумами</t>
  </si>
  <si>
    <t>1200000</t>
  </si>
  <si>
    <t>1210000</t>
  </si>
  <si>
    <t>0611010</t>
  </si>
  <si>
    <t>1010</t>
  </si>
  <si>
    <t>Надання дошкільної освіти</t>
  </si>
  <si>
    <t>Утримання та ефективна експлуатація об’єктів житлово-комунального господарства</t>
  </si>
  <si>
    <t>1500000</t>
  </si>
  <si>
    <t>1510000</t>
  </si>
  <si>
    <t>Управління капітального будівництва виконкому Криворізької міської ради</t>
  </si>
  <si>
    <t>Будівництво об'єктів житлово-комунального господарства</t>
  </si>
  <si>
    <t>1517310</t>
  </si>
  <si>
    <t>7310</t>
  </si>
  <si>
    <t>1517320</t>
  </si>
  <si>
    <t>7320</t>
  </si>
  <si>
    <t>Будівництво об'єктів соціально-культурного призначення</t>
  </si>
  <si>
    <t>Будівництво освітніх установ та закладів</t>
  </si>
  <si>
    <t>1517321</t>
  </si>
  <si>
    <t>7321</t>
  </si>
  <si>
    <t>Інша економічна діяльність</t>
  </si>
  <si>
    <t>у тому числі видатки споживання</t>
  </si>
  <si>
    <t>видатки розвитку</t>
  </si>
  <si>
    <t>Управління охорони  здоров'я виконкому Криворізької міської ради</t>
  </si>
  <si>
    <t>0700000</t>
  </si>
  <si>
    <t>0710000</t>
  </si>
  <si>
    <t>0712010</t>
  </si>
  <si>
    <t>2010</t>
  </si>
  <si>
    <t>0712030</t>
  </si>
  <si>
    <t>2030</t>
  </si>
  <si>
    <t>0712080</t>
  </si>
  <si>
    <t>2080</t>
  </si>
  <si>
    <t>0712100</t>
  </si>
  <si>
    <t>2100</t>
  </si>
  <si>
    <t>0712120</t>
  </si>
  <si>
    <t>2120</t>
  </si>
  <si>
    <t>0712152</t>
  </si>
  <si>
    <t>2150</t>
  </si>
  <si>
    <t>2152</t>
  </si>
  <si>
    <t>0712150</t>
  </si>
  <si>
    <t xml:space="preserve">Багатопрофільна стаціонарна медична допомога населенню </t>
  </si>
  <si>
    <t>Лікарсько-акушерська допомога  вагітним, породіллям та новонародженим</t>
  </si>
  <si>
    <t>Амбулаторно-поліклінічна допомога населенню, крім первинної медичної допомоги</t>
  </si>
  <si>
    <t xml:space="preserve">Стоматологічна допомога населенню </t>
  </si>
  <si>
    <t xml:space="preserve">Інформаційно-методичне та просвітницьке забезпечення в галузі охорони здоров'я </t>
  </si>
  <si>
    <t>Інші  програми, заклади та заходи у сфері охорони здоров’я</t>
  </si>
  <si>
    <t>Інші програми та заходи у сфері охорони здоров’я</t>
  </si>
  <si>
    <t>1216030</t>
  </si>
  <si>
    <t>6030</t>
  </si>
  <si>
    <t>1217460</t>
  </si>
  <si>
    <t>7460</t>
  </si>
  <si>
    <t>7461</t>
  </si>
  <si>
    <t>1217461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</si>
  <si>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</si>
  <si>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</si>
  <si>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1517324</t>
  </si>
  <si>
    <t>7324</t>
  </si>
  <si>
    <r>
      <t>Будівництво</t>
    </r>
    <r>
      <rPr>
        <i/>
        <sz val="14"/>
        <rFont val="Times New Roman"/>
        <family val="1"/>
        <charset val="204"/>
      </rPr>
      <t xml:space="preserve"> установ та закладів культури</t>
    </r>
  </si>
  <si>
    <t>1517325</t>
  </si>
  <si>
    <t>7325</t>
  </si>
  <si>
    <r>
      <t>Будівництво</t>
    </r>
    <r>
      <rPr>
        <i/>
        <sz val="14"/>
        <rFont val="Times New Roman"/>
        <family val="1"/>
        <charset val="204"/>
      </rPr>
      <t xml:space="preserve"> споруд, установ та закладів фізичної культури і спорту</t>
    </r>
  </si>
  <si>
    <t>1518340</t>
  </si>
  <si>
    <t>8340</t>
  </si>
  <si>
    <t>Природоохоронні заходи за рахунок цільових фондів</t>
  </si>
  <si>
    <t>1517690</t>
  </si>
  <si>
    <t>7690</t>
  </si>
  <si>
    <t>1517693</t>
  </si>
  <si>
    <t>7693</t>
  </si>
  <si>
    <t>Інші заходи, пов'язані з економічною діяльністю</t>
  </si>
  <si>
    <t>0617130</t>
  </si>
  <si>
    <t>7130</t>
  </si>
  <si>
    <t>Здійснення  заходів із землеустрою</t>
  </si>
  <si>
    <t>1160</t>
  </si>
  <si>
    <t>Департамент розвитку інфраструктури міста виконкому Криворізької міської ради</t>
  </si>
  <si>
    <t xml:space="preserve">Керуюча справами виконкому </t>
  </si>
  <si>
    <t>Т.Мала</t>
  </si>
  <si>
    <t>1600000</t>
  </si>
  <si>
    <t>1610000</t>
  </si>
  <si>
    <t>Департамент регулювання містобудівної діяльності та земельних відносин виконкому Криворізької міської ради</t>
  </si>
  <si>
    <t>1617130</t>
  </si>
  <si>
    <t>1216010</t>
  </si>
  <si>
    <t>6010</t>
  </si>
  <si>
    <t>1216016</t>
  </si>
  <si>
    <t>6016</t>
  </si>
  <si>
    <t>Впровадження засобів обліку витрат та регулювання споживання води та теплової енергії</t>
  </si>
  <si>
    <t>1000000</t>
  </si>
  <si>
    <t>1010000</t>
  </si>
  <si>
    <t>Управління культури виконкому Криворізької міської ради</t>
  </si>
  <si>
    <t>Фінансова підтримка театрів</t>
  </si>
  <si>
    <t>1014010</t>
  </si>
  <si>
    <t>4010</t>
  </si>
  <si>
    <t>4030</t>
  </si>
  <si>
    <t>1014030</t>
  </si>
  <si>
    <t>1014060</t>
  </si>
  <si>
    <t>4060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</si>
  <si>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</si>
  <si>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</si>
  <si>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1216090</t>
  </si>
  <si>
    <t>6090</t>
  </si>
  <si>
    <t>Інша діяльність у сфері житлово-комунального господарства</t>
  </si>
  <si>
    <t>1217670</t>
  </si>
  <si>
    <t>7670</t>
  </si>
  <si>
    <t>Внески до статутного капіталу суб’єктів господарювання</t>
  </si>
  <si>
    <t>0611090</t>
  </si>
  <si>
    <t>1090</t>
  </si>
  <si>
    <t>Надання позашкільної освіти позашкільними закладами освіти, заходи із позашкільної роботи з дітьми</t>
  </si>
  <si>
    <t>0611161</t>
  </si>
  <si>
    <t>1161</t>
  </si>
  <si>
    <t xml:space="preserve">Забезпечення діяльності інших закладів у сфері освіти </t>
  </si>
  <si>
    <t>1216013</t>
  </si>
  <si>
    <t>6013</t>
  </si>
  <si>
    <t>Забезпечення діяльності водопровідно-каналізаційного господарства</t>
  </si>
  <si>
    <t xml:space="preserve">           12.09.2018 №389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</si>
</sst>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3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2" fillId="3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4" fontId="0" fillId="0" borderId="0" xfId="0" applyNumberFormat="1"/>
    <xf numFmtId="4" fontId="0" fillId="0" borderId="0" xfId="0" applyNumberFormat="1" applyFill="1"/>
    <xf numFmtId="0" fontId="4" fillId="0" borderId="3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4" fillId="4" borderId="0" xfId="0" applyNumberFormat="1" applyFont="1" applyFill="1" applyBorder="1" applyAlignment="1">
      <alignment horizontal="center" vertical="center"/>
    </xf>
    <xf numFmtId="0" fontId="24" fillId="2" borderId="1" xfId="0" applyFont="1" applyFill="1" applyBorder="1"/>
    <xf numFmtId="0" fontId="24" fillId="2" borderId="2" xfId="0" applyFont="1" applyFill="1" applyBorder="1"/>
    <xf numFmtId="49" fontId="26" fillId="3" borderId="11" xfId="0" applyNumberFormat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4" fillId="2" borderId="7" xfId="0" applyFont="1" applyFill="1" applyBorder="1"/>
    <xf numFmtId="0" fontId="24" fillId="2" borderId="4" xfId="0" applyFont="1" applyFill="1" applyBorder="1"/>
    <xf numFmtId="0" fontId="24" fillId="2" borderId="8" xfId="0" applyFont="1" applyFill="1" applyBorder="1"/>
    <xf numFmtId="0" fontId="24" fillId="2" borderId="5" xfId="0" applyFont="1" applyFill="1" applyBorder="1"/>
    <xf numFmtId="0" fontId="27" fillId="0" borderId="10" xfId="0" applyFont="1" applyFill="1" applyBorder="1" applyAlignment="1">
      <alignment horizontal="center" vertical="center" wrapText="1"/>
    </xf>
    <xf numFmtId="0" fontId="24" fillId="0" borderId="1" xfId="0" applyFont="1" applyFill="1" applyBorder="1"/>
    <xf numFmtId="49" fontId="25" fillId="0" borderId="1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8" fillId="0" borderId="6" xfId="0" applyNumberFormat="1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2"/>
  <sheetViews>
    <sheetView tabSelected="1" view="pageBreakPreview" zoomScale="89" zoomScaleNormal="87" zoomScaleSheetLayoutView="89" workbookViewId="0">
      <selection activeCell="C6" sqref="C6"/>
    </sheetView>
  </sheetViews>
  <sheetFormatPr defaultRowHeight="12.75" x14ac:dyDescent="0.2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7.85546875" customWidth="1"/>
    <col min="6" max="6" width="21.5703125" customWidth="1"/>
    <col min="7" max="7" width="29.140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26.45" customHeight="1" x14ac:dyDescent="0.7">
      <c r="A1" s="5"/>
      <c r="B1" s="5"/>
      <c r="C1" s="5"/>
      <c r="D1" s="47" t="s">
        <v>20</v>
      </c>
      <c r="E1" s="46"/>
      <c r="F1" s="30"/>
      <c r="G1" s="19"/>
    </row>
    <row r="2" spans="1:8" ht="24.75" customHeight="1" x14ac:dyDescent="0.65">
      <c r="A2" s="5"/>
      <c r="B2" s="5"/>
      <c r="C2" s="5"/>
      <c r="D2" s="47" t="s">
        <v>12</v>
      </c>
      <c r="E2" s="32"/>
      <c r="F2" s="31"/>
      <c r="G2" s="20"/>
    </row>
    <row r="3" spans="1:8" ht="18.75" customHeight="1" x14ac:dyDescent="0.3">
      <c r="A3" s="5"/>
      <c r="B3" s="5"/>
      <c r="C3" s="5"/>
      <c r="D3" s="19" t="s">
        <v>142</v>
      </c>
      <c r="E3" s="19"/>
      <c r="F3" s="20"/>
      <c r="G3" s="20"/>
    </row>
    <row r="4" spans="1:8" ht="26.25" customHeight="1" x14ac:dyDescent="0.25">
      <c r="A4" s="98" t="s">
        <v>15</v>
      </c>
      <c r="B4" s="98"/>
      <c r="C4" s="99"/>
      <c r="D4" s="99"/>
      <c r="E4" s="99"/>
      <c r="F4" s="99"/>
      <c r="G4" s="16"/>
      <c r="H4" s="1"/>
    </row>
    <row r="5" spans="1:8" ht="9.75" customHeight="1" x14ac:dyDescent="0.25">
      <c r="A5" s="15"/>
      <c r="B5" s="15"/>
      <c r="C5" s="16"/>
      <c r="D5" s="16"/>
      <c r="E5" s="16"/>
      <c r="F5" s="16"/>
      <c r="G5" s="16"/>
      <c r="H5" s="1"/>
    </row>
    <row r="6" spans="1:8" ht="15" customHeight="1" thickBot="1" x14ac:dyDescent="0.35">
      <c r="A6" s="5"/>
      <c r="B6" s="5"/>
      <c r="C6" s="5"/>
      <c r="D6" s="6"/>
      <c r="E6" s="6"/>
      <c r="F6" s="4" t="s">
        <v>0</v>
      </c>
      <c r="G6" s="4"/>
    </row>
    <row r="7" spans="1:8" ht="45" customHeight="1" x14ac:dyDescent="0.2">
      <c r="A7" s="102" t="s">
        <v>11</v>
      </c>
      <c r="B7" s="102" t="s">
        <v>14</v>
      </c>
      <c r="C7" s="100" t="s">
        <v>1</v>
      </c>
      <c r="D7" s="100" t="s">
        <v>16</v>
      </c>
      <c r="E7" s="100" t="s">
        <v>3</v>
      </c>
      <c r="F7" s="100" t="s">
        <v>17</v>
      </c>
      <c r="G7" s="28"/>
    </row>
    <row r="8" spans="1:8" ht="66" customHeight="1" thickBot="1" x14ac:dyDescent="0.25">
      <c r="A8" s="103" t="s">
        <v>2</v>
      </c>
      <c r="B8" s="103"/>
      <c r="C8" s="101"/>
      <c r="D8" s="101"/>
      <c r="E8" s="101"/>
      <c r="F8" s="101"/>
      <c r="G8" s="28"/>
    </row>
    <row r="9" spans="1:8" ht="18.75" customHeight="1" thickBot="1" x14ac:dyDescent="0.25">
      <c r="A9" s="17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28"/>
    </row>
    <row r="10" spans="1:8" ht="40.15" customHeight="1" thickBot="1" x14ac:dyDescent="0.35">
      <c r="A10" s="78"/>
      <c r="B10" s="79"/>
      <c r="C10" s="33" t="s">
        <v>7</v>
      </c>
      <c r="D10" s="44">
        <f>704660+6772128063.7</f>
        <v>6772832723.6999998</v>
      </c>
      <c r="E10" s="44">
        <f>E11+E18+E27+E30+E37</f>
        <v>1035139</v>
      </c>
      <c r="F10" s="37">
        <f t="shared" ref="F10:F13" si="0">D10+E10</f>
        <v>6773867862.6999998</v>
      </c>
      <c r="G10" s="49"/>
      <c r="H10" s="2"/>
    </row>
    <row r="11" spans="1:8" ht="40.15" customHeight="1" x14ac:dyDescent="0.2">
      <c r="A11" s="59" t="s">
        <v>21</v>
      </c>
      <c r="B11" s="43"/>
      <c r="C11" s="43" t="s">
        <v>22</v>
      </c>
      <c r="D11" s="26">
        <f>D12</f>
        <v>2090093491</v>
      </c>
      <c r="E11" s="74">
        <f>E12</f>
        <v>-652876</v>
      </c>
      <c r="F11" s="26">
        <f t="shared" si="0"/>
        <v>2089440615</v>
      </c>
      <c r="G11" s="49"/>
      <c r="H11" s="2"/>
    </row>
    <row r="12" spans="1:8" ht="42.6" customHeight="1" x14ac:dyDescent="0.2">
      <c r="A12" s="59" t="s">
        <v>23</v>
      </c>
      <c r="B12" s="43"/>
      <c r="C12" s="43" t="s">
        <v>22</v>
      </c>
      <c r="D12" s="26">
        <v>2090093491</v>
      </c>
      <c r="E12" s="74">
        <f>E13+E14+E15+E16</f>
        <v>-652876</v>
      </c>
      <c r="F12" s="26">
        <f t="shared" si="0"/>
        <v>2089440615</v>
      </c>
      <c r="G12" s="49"/>
      <c r="H12" s="2"/>
    </row>
    <row r="13" spans="1:8" ht="34.9" customHeight="1" x14ac:dyDescent="0.2">
      <c r="A13" s="60" t="s">
        <v>34</v>
      </c>
      <c r="B13" s="57" t="s">
        <v>35</v>
      </c>
      <c r="C13" s="65" t="s">
        <v>36</v>
      </c>
      <c r="D13" s="39">
        <v>662043150.44000006</v>
      </c>
      <c r="E13" s="39">
        <f>-77976</f>
        <v>-77976</v>
      </c>
      <c r="F13" s="39">
        <f t="shared" si="0"/>
        <v>661965174.44000006</v>
      </c>
      <c r="G13" s="49"/>
      <c r="H13" s="2"/>
    </row>
    <row r="14" spans="1:8" ht="122.25" customHeight="1" x14ac:dyDescent="0.2">
      <c r="A14" s="60" t="s">
        <v>29</v>
      </c>
      <c r="B14" s="57" t="s">
        <v>30</v>
      </c>
      <c r="C14" s="65" t="s">
        <v>31</v>
      </c>
      <c r="D14" s="51">
        <v>1098625904.6600001</v>
      </c>
      <c r="E14" s="75">
        <f>-812876+140000+20000+195000</f>
        <v>-457876</v>
      </c>
      <c r="F14" s="51">
        <f t="shared" ref="F14" si="1">D14+E14</f>
        <v>1098168028.6600001</v>
      </c>
      <c r="G14" s="49"/>
      <c r="H14" s="2"/>
    </row>
    <row r="15" spans="1:8" ht="63" customHeight="1" x14ac:dyDescent="0.2">
      <c r="A15" s="60" t="s">
        <v>133</v>
      </c>
      <c r="B15" s="57" t="s">
        <v>134</v>
      </c>
      <c r="C15" s="65" t="s">
        <v>135</v>
      </c>
      <c r="D15" s="51">
        <v>114423648.90000001</v>
      </c>
      <c r="E15" s="75">
        <f>-71144</f>
        <v>-71144</v>
      </c>
      <c r="F15" s="51">
        <f t="shared" ref="F15:F17" si="2">D15+E15</f>
        <v>114352504.90000001</v>
      </c>
      <c r="G15" s="49"/>
      <c r="H15" s="2"/>
    </row>
    <row r="16" spans="1:8" ht="39" customHeight="1" x14ac:dyDescent="0.2">
      <c r="A16" s="60" t="s">
        <v>24</v>
      </c>
      <c r="B16" s="57" t="s">
        <v>102</v>
      </c>
      <c r="C16" s="65" t="s">
        <v>25</v>
      </c>
      <c r="D16" s="51">
        <v>68182398</v>
      </c>
      <c r="E16" s="51">
        <f>E17</f>
        <v>-45880</v>
      </c>
      <c r="F16" s="51">
        <f t="shared" si="2"/>
        <v>68136518</v>
      </c>
      <c r="G16" s="49"/>
      <c r="H16" s="2"/>
    </row>
    <row r="17" spans="1:8" ht="39.6" customHeight="1" x14ac:dyDescent="0.2">
      <c r="A17" s="72" t="s">
        <v>136</v>
      </c>
      <c r="B17" s="73" t="s">
        <v>137</v>
      </c>
      <c r="C17" s="71" t="s">
        <v>138</v>
      </c>
      <c r="D17" s="66">
        <v>35711710</v>
      </c>
      <c r="E17" s="66">
        <v>-45880</v>
      </c>
      <c r="F17" s="66">
        <f t="shared" si="2"/>
        <v>35665830</v>
      </c>
      <c r="G17" s="49"/>
      <c r="H17" s="2"/>
    </row>
    <row r="18" spans="1:8" ht="38.450000000000003" customHeight="1" x14ac:dyDescent="0.2">
      <c r="A18" s="59" t="s">
        <v>54</v>
      </c>
      <c r="B18" s="43"/>
      <c r="C18" s="43" t="s">
        <v>53</v>
      </c>
      <c r="D18" s="26">
        <f>D19</f>
        <v>841087736.48000002</v>
      </c>
      <c r="E18" s="26">
        <f>E19</f>
        <v>0</v>
      </c>
      <c r="F18" s="26">
        <f t="shared" ref="F18:F19" si="3">D18+E18</f>
        <v>841087736.48000002</v>
      </c>
      <c r="G18" s="49"/>
      <c r="H18" s="2"/>
    </row>
    <row r="19" spans="1:8" ht="38.450000000000003" customHeight="1" x14ac:dyDescent="0.2">
      <c r="A19" s="59" t="s">
        <v>55</v>
      </c>
      <c r="B19" s="43"/>
      <c r="C19" s="43" t="s">
        <v>53</v>
      </c>
      <c r="D19" s="26">
        <v>841087736.48000002</v>
      </c>
      <c r="E19" s="26">
        <f>SUM(E20:E25)</f>
        <v>0</v>
      </c>
      <c r="F19" s="26">
        <f t="shared" si="3"/>
        <v>841087736.48000002</v>
      </c>
      <c r="G19" s="49"/>
      <c r="H19" s="2"/>
    </row>
    <row r="20" spans="1:8" ht="38.450000000000003" customHeight="1" x14ac:dyDescent="0.2">
      <c r="A20" s="60" t="s">
        <v>56</v>
      </c>
      <c r="B20" s="57" t="s">
        <v>57</v>
      </c>
      <c r="C20" s="65" t="s">
        <v>70</v>
      </c>
      <c r="D20" s="51">
        <v>512155289</v>
      </c>
      <c r="E20" s="75">
        <f>9206000+220300</f>
        <v>9426300</v>
      </c>
      <c r="F20" s="51">
        <f>D20+E20</f>
        <v>521581589</v>
      </c>
      <c r="G20" s="49"/>
      <c r="H20" s="2"/>
    </row>
    <row r="21" spans="1:8" ht="51.6" customHeight="1" x14ac:dyDescent="0.2">
      <c r="A21" s="60" t="s">
        <v>58</v>
      </c>
      <c r="B21" s="57" t="s">
        <v>59</v>
      </c>
      <c r="C21" s="65" t="s">
        <v>71</v>
      </c>
      <c r="D21" s="51">
        <v>61468915</v>
      </c>
      <c r="E21" s="75">
        <v>1515400</v>
      </c>
      <c r="F21" s="51">
        <f>D21+E21</f>
        <v>62984315</v>
      </c>
      <c r="G21" s="49"/>
      <c r="H21" s="2"/>
    </row>
    <row r="22" spans="1:8" ht="63.6" customHeight="1" x14ac:dyDescent="0.2">
      <c r="A22" s="60" t="s">
        <v>60</v>
      </c>
      <c r="B22" s="57" t="s">
        <v>61</v>
      </c>
      <c r="C22" s="65" t="s">
        <v>72</v>
      </c>
      <c r="D22" s="51">
        <v>5642038</v>
      </c>
      <c r="E22" s="75">
        <v>107500</v>
      </c>
      <c r="F22" s="51">
        <f>D22+E22</f>
        <v>5749538</v>
      </c>
      <c r="G22" s="49"/>
      <c r="H22" s="2"/>
    </row>
    <row r="23" spans="1:8" ht="27.6" customHeight="1" x14ac:dyDescent="0.2">
      <c r="A23" s="60" t="s">
        <v>62</v>
      </c>
      <c r="B23" s="57" t="s">
        <v>63</v>
      </c>
      <c r="C23" s="65" t="s">
        <v>73</v>
      </c>
      <c r="D23" s="51">
        <v>35020079</v>
      </c>
      <c r="E23" s="75">
        <f>292000+25000</f>
        <v>317000</v>
      </c>
      <c r="F23" s="51">
        <f t="shared" ref="F23:F25" si="4">D23+E23</f>
        <v>35337079</v>
      </c>
      <c r="G23" s="49"/>
      <c r="H23" s="2"/>
    </row>
    <row r="24" spans="1:8" ht="55.9" customHeight="1" x14ac:dyDescent="0.2">
      <c r="A24" s="60" t="s">
        <v>64</v>
      </c>
      <c r="B24" s="57" t="s">
        <v>65</v>
      </c>
      <c r="C24" s="65" t="s">
        <v>74</v>
      </c>
      <c r="D24" s="51">
        <v>2127400</v>
      </c>
      <c r="E24" s="75">
        <v>33800</v>
      </c>
      <c r="F24" s="51">
        <f t="shared" si="4"/>
        <v>2161200</v>
      </c>
      <c r="G24" s="49"/>
      <c r="H24" s="2"/>
    </row>
    <row r="25" spans="1:8" ht="34.15" customHeight="1" x14ac:dyDescent="0.2">
      <c r="A25" s="60" t="s">
        <v>69</v>
      </c>
      <c r="B25" s="57" t="s">
        <v>67</v>
      </c>
      <c r="C25" s="65" t="s">
        <v>75</v>
      </c>
      <c r="D25" s="51">
        <f>D26</f>
        <v>42316277.270000003</v>
      </c>
      <c r="E25" s="75">
        <f>E26</f>
        <v>-11400000</v>
      </c>
      <c r="F25" s="51">
        <f t="shared" si="4"/>
        <v>30916277.270000003</v>
      </c>
      <c r="G25" s="49"/>
      <c r="H25" s="2"/>
    </row>
    <row r="26" spans="1:8" ht="38.450000000000003" customHeight="1" x14ac:dyDescent="0.2">
      <c r="A26" s="72" t="s">
        <v>66</v>
      </c>
      <c r="B26" s="73" t="s">
        <v>68</v>
      </c>
      <c r="C26" s="70" t="s">
        <v>76</v>
      </c>
      <c r="D26" s="56">
        <v>42316277.270000003</v>
      </c>
      <c r="E26" s="76">
        <v>-11400000</v>
      </c>
      <c r="F26" s="66">
        <f>D26+E26</f>
        <v>30916277.270000003</v>
      </c>
      <c r="G26" s="49"/>
      <c r="H26" s="2"/>
    </row>
    <row r="27" spans="1:8" ht="45" customHeight="1" x14ac:dyDescent="0.2">
      <c r="A27" s="59" t="s">
        <v>115</v>
      </c>
      <c r="B27" s="43"/>
      <c r="C27" s="43" t="s">
        <v>117</v>
      </c>
      <c r="D27" s="26">
        <f>D28</f>
        <v>197560277</v>
      </c>
      <c r="E27" s="74">
        <f>E28</f>
        <v>-282000</v>
      </c>
      <c r="F27" s="26">
        <f t="shared" ref="F27:F28" si="5">D27+E27</f>
        <v>197278277</v>
      </c>
      <c r="G27" s="49"/>
      <c r="H27" s="2"/>
    </row>
    <row r="28" spans="1:8" ht="43.9" customHeight="1" x14ac:dyDescent="0.2">
      <c r="A28" s="59" t="s">
        <v>116</v>
      </c>
      <c r="B28" s="43"/>
      <c r="C28" s="43" t="s">
        <v>117</v>
      </c>
      <c r="D28" s="26">
        <v>197560277</v>
      </c>
      <c r="E28" s="74">
        <f>E29</f>
        <v>-282000</v>
      </c>
      <c r="F28" s="26">
        <f t="shared" si="5"/>
        <v>197278277</v>
      </c>
      <c r="G28" s="49"/>
      <c r="H28" s="2"/>
    </row>
    <row r="29" spans="1:8" ht="27.6" customHeight="1" x14ac:dyDescent="0.2">
      <c r="A29" s="60" t="s">
        <v>119</v>
      </c>
      <c r="B29" s="57" t="s">
        <v>120</v>
      </c>
      <c r="C29" s="65" t="s">
        <v>118</v>
      </c>
      <c r="D29" s="51">
        <v>24672905</v>
      </c>
      <c r="E29" s="75">
        <f>-282000</f>
        <v>-282000</v>
      </c>
      <c r="F29" s="51">
        <f>D29+E29</f>
        <v>24390905</v>
      </c>
      <c r="G29" s="49"/>
      <c r="H29" s="2"/>
    </row>
    <row r="30" spans="1:8" ht="54.6" customHeight="1" x14ac:dyDescent="0.2">
      <c r="A30" s="59" t="s">
        <v>32</v>
      </c>
      <c r="B30" s="43"/>
      <c r="C30" s="43" t="s">
        <v>103</v>
      </c>
      <c r="D30" s="26">
        <f>D31</f>
        <v>474386258</v>
      </c>
      <c r="E30" s="74">
        <f>E31</f>
        <v>1926200</v>
      </c>
      <c r="F30" s="26">
        <f t="shared" ref="F30" si="6">D30+E30</f>
        <v>476312458</v>
      </c>
      <c r="G30" s="49"/>
      <c r="H30" s="2"/>
    </row>
    <row r="31" spans="1:8" ht="58.9" customHeight="1" x14ac:dyDescent="0.2">
      <c r="A31" s="59" t="s">
        <v>33</v>
      </c>
      <c r="B31" s="43"/>
      <c r="C31" s="43" t="s">
        <v>103</v>
      </c>
      <c r="D31" s="26">
        <v>474386258</v>
      </c>
      <c r="E31" s="74">
        <f>E34+E36</f>
        <v>1926200</v>
      </c>
      <c r="F31" s="26">
        <f t="shared" ref="F31" si="7">D31+E31</f>
        <v>476312458</v>
      </c>
      <c r="G31" s="49"/>
      <c r="H31" s="2"/>
    </row>
    <row r="32" spans="1:8" ht="58.9" hidden="1" customHeight="1" x14ac:dyDescent="0.2">
      <c r="A32" s="60" t="s">
        <v>110</v>
      </c>
      <c r="B32" s="57" t="s">
        <v>111</v>
      </c>
      <c r="C32" s="65" t="s">
        <v>37</v>
      </c>
      <c r="D32" s="51">
        <v>53094241</v>
      </c>
      <c r="E32" s="75">
        <f>E33</f>
        <v>0</v>
      </c>
      <c r="F32" s="51">
        <f>D32+E32</f>
        <v>53094241</v>
      </c>
      <c r="G32" s="49"/>
      <c r="H32" s="2"/>
    </row>
    <row r="33" spans="1:8" ht="58.9" hidden="1" customHeight="1" x14ac:dyDescent="0.2">
      <c r="A33" s="72" t="s">
        <v>112</v>
      </c>
      <c r="B33" s="73" t="s">
        <v>113</v>
      </c>
      <c r="C33" s="71" t="s">
        <v>114</v>
      </c>
      <c r="D33" s="66">
        <v>3984000</v>
      </c>
      <c r="E33" s="76"/>
      <c r="F33" s="66">
        <f>D33+E33</f>
        <v>3984000</v>
      </c>
      <c r="G33" s="49"/>
      <c r="H33" s="2"/>
    </row>
    <row r="34" spans="1:8" ht="58.9" customHeight="1" x14ac:dyDescent="0.2">
      <c r="A34" s="60" t="s">
        <v>110</v>
      </c>
      <c r="B34" s="57" t="s">
        <v>111</v>
      </c>
      <c r="C34" s="65" t="s">
        <v>37</v>
      </c>
      <c r="D34" s="39">
        <v>53094241</v>
      </c>
      <c r="E34" s="75">
        <f>E35</f>
        <v>1959000</v>
      </c>
      <c r="F34" s="39">
        <f t="shared" ref="F34:F35" si="8">D34+E34</f>
        <v>55053241</v>
      </c>
      <c r="G34" s="49"/>
      <c r="H34" s="2"/>
    </row>
    <row r="35" spans="1:8" ht="41.45" customHeight="1" x14ac:dyDescent="0.2">
      <c r="A35" s="72" t="s">
        <v>139</v>
      </c>
      <c r="B35" s="73" t="s">
        <v>140</v>
      </c>
      <c r="C35" s="70" t="s">
        <v>141</v>
      </c>
      <c r="D35" s="56">
        <v>5700000</v>
      </c>
      <c r="E35" s="76">
        <v>1959000</v>
      </c>
      <c r="F35" s="50">
        <f t="shared" si="8"/>
        <v>7659000</v>
      </c>
      <c r="G35" s="49"/>
      <c r="H35" s="2"/>
    </row>
    <row r="36" spans="1:8" ht="53.45" customHeight="1" x14ac:dyDescent="0.2">
      <c r="A36" s="60" t="s">
        <v>77</v>
      </c>
      <c r="B36" s="57" t="s">
        <v>78</v>
      </c>
      <c r="C36" s="65" t="s">
        <v>37</v>
      </c>
      <c r="D36" s="39">
        <v>127169334.37</v>
      </c>
      <c r="E36" s="75">
        <v>-32800</v>
      </c>
      <c r="F36" s="39">
        <f t="shared" ref="F36" si="9">D36+E36</f>
        <v>127136534.37</v>
      </c>
      <c r="G36" s="49"/>
      <c r="H36" s="2"/>
    </row>
    <row r="37" spans="1:8" ht="58.9" customHeight="1" x14ac:dyDescent="0.2">
      <c r="A37" s="59" t="s">
        <v>38</v>
      </c>
      <c r="B37" s="43"/>
      <c r="C37" s="43" t="s">
        <v>40</v>
      </c>
      <c r="D37" s="26">
        <f>D38</f>
        <v>37230</v>
      </c>
      <c r="E37" s="74">
        <f>E38</f>
        <v>43815</v>
      </c>
      <c r="F37" s="26">
        <f t="shared" ref="F37:F38" si="10">D37+E37</f>
        <v>81045</v>
      </c>
      <c r="G37" s="49"/>
      <c r="H37" s="2"/>
    </row>
    <row r="38" spans="1:8" ht="57.6" customHeight="1" x14ac:dyDescent="0.2">
      <c r="A38" s="59" t="s">
        <v>39</v>
      </c>
      <c r="B38" s="43"/>
      <c r="C38" s="43" t="s">
        <v>40</v>
      </c>
      <c r="D38" s="26">
        <v>37230</v>
      </c>
      <c r="E38" s="74">
        <f>E39</f>
        <v>43815</v>
      </c>
      <c r="F38" s="26">
        <f t="shared" si="10"/>
        <v>81045</v>
      </c>
      <c r="G38" s="49"/>
      <c r="H38" s="2"/>
    </row>
    <row r="39" spans="1:8" ht="28.9" customHeight="1" x14ac:dyDescent="0.2">
      <c r="A39" s="60" t="s">
        <v>94</v>
      </c>
      <c r="B39" s="57" t="s">
        <v>95</v>
      </c>
      <c r="C39" s="65" t="s">
        <v>50</v>
      </c>
      <c r="D39" s="39">
        <f>D40</f>
        <v>37230</v>
      </c>
      <c r="E39" s="75">
        <f>E40</f>
        <v>43815</v>
      </c>
      <c r="F39" s="39">
        <f t="shared" ref="F39:F40" si="11">D39+E39</f>
        <v>81045</v>
      </c>
      <c r="G39" s="49"/>
      <c r="H39" s="2"/>
    </row>
    <row r="40" spans="1:8" ht="46.15" customHeight="1" thickBot="1" x14ac:dyDescent="0.25">
      <c r="A40" s="72" t="s">
        <v>96</v>
      </c>
      <c r="B40" s="73" t="s">
        <v>97</v>
      </c>
      <c r="C40" s="70" t="s">
        <v>98</v>
      </c>
      <c r="D40" s="56">
        <v>37230</v>
      </c>
      <c r="E40" s="76">
        <v>43815</v>
      </c>
      <c r="F40" s="50">
        <f t="shared" si="11"/>
        <v>81045</v>
      </c>
      <c r="G40" s="49"/>
      <c r="H40" s="2"/>
    </row>
    <row r="41" spans="1:8" ht="37.9" customHeight="1" x14ac:dyDescent="0.3">
      <c r="A41" s="82"/>
      <c r="B41" s="83"/>
      <c r="C41" s="34" t="s">
        <v>8</v>
      </c>
      <c r="D41" s="45">
        <f>809489568.13</f>
        <v>809489568.13</v>
      </c>
      <c r="E41" s="90">
        <f>E43+E55+E62+E80+E96</f>
        <v>-35139</v>
      </c>
      <c r="F41" s="90">
        <f t="shared" ref="F41:F42" si="12">D41+E41</f>
        <v>809454429.13</v>
      </c>
      <c r="G41" s="7"/>
      <c r="H41" s="64"/>
    </row>
    <row r="42" spans="1:8" ht="25.5" customHeight="1" thickBot="1" x14ac:dyDescent="0.35">
      <c r="A42" s="84"/>
      <c r="B42" s="85"/>
      <c r="C42" s="35" t="s">
        <v>6</v>
      </c>
      <c r="D42" s="25">
        <f>551650108.99</f>
        <v>551650108.99000001</v>
      </c>
      <c r="E42" s="25">
        <f>E45+E57+E64+E82</f>
        <v>-1035139</v>
      </c>
      <c r="F42" s="25">
        <f t="shared" si="12"/>
        <v>550614969.99000001</v>
      </c>
      <c r="G42" s="7"/>
      <c r="H42" s="2"/>
    </row>
    <row r="43" spans="1:8" ht="58.5" x14ac:dyDescent="0.2">
      <c r="A43" s="59" t="s">
        <v>21</v>
      </c>
      <c r="B43" s="43"/>
      <c r="C43" s="43" t="s">
        <v>22</v>
      </c>
      <c r="D43" s="26">
        <f>D44</f>
        <v>165684245.18000001</v>
      </c>
      <c r="E43" s="26">
        <f>E44</f>
        <v>1301376</v>
      </c>
      <c r="F43" s="26">
        <f t="shared" ref="F43:F48" si="13">D43+E43</f>
        <v>166985621.18000001</v>
      </c>
      <c r="G43" s="7"/>
      <c r="H43" s="7"/>
    </row>
    <row r="44" spans="1:8" ht="58.5" x14ac:dyDescent="0.2">
      <c r="A44" s="59" t="s">
        <v>23</v>
      </c>
      <c r="B44" s="43"/>
      <c r="C44" s="43" t="s">
        <v>22</v>
      </c>
      <c r="D44" s="26">
        <v>165684245.18000001</v>
      </c>
      <c r="E44" s="26">
        <f>E46+E48+E50+E53</f>
        <v>1301376</v>
      </c>
      <c r="F44" s="26">
        <f t="shared" si="13"/>
        <v>166985621.18000001</v>
      </c>
      <c r="G44" s="7"/>
      <c r="H44" s="7"/>
    </row>
    <row r="45" spans="1:8" ht="23.25" customHeight="1" x14ac:dyDescent="0.2">
      <c r="A45" s="61"/>
      <c r="B45" s="55"/>
      <c r="C45" s="55" t="s">
        <v>6</v>
      </c>
      <c r="D45" s="40">
        <v>75942460.180000007</v>
      </c>
      <c r="E45" s="40">
        <f>E47+E49+E52</f>
        <v>907876</v>
      </c>
      <c r="F45" s="40">
        <f t="shared" si="13"/>
        <v>76850336.180000007</v>
      </c>
      <c r="G45" s="7"/>
      <c r="H45" s="7"/>
    </row>
    <row r="46" spans="1:8" ht="25.15" customHeight="1" x14ac:dyDescent="0.2">
      <c r="A46" s="60" t="s">
        <v>34</v>
      </c>
      <c r="B46" s="57" t="s">
        <v>35</v>
      </c>
      <c r="C46" s="65" t="s">
        <v>36</v>
      </c>
      <c r="D46" s="39">
        <v>42760708</v>
      </c>
      <c r="E46" s="39">
        <f>E47</f>
        <v>25000</v>
      </c>
      <c r="F46" s="39">
        <f t="shared" ref="F46:F47" si="14">D46+E46</f>
        <v>42785708</v>
      </c>
      <c r="G46" s="7"/>
      <c r="H46" s="7"/>
    </row>
    <row r="47" spans="1:8" ht="23.25" customHeight="1" x14ac:dyDescent="0.2">
      <c r="A47" s="67"/>
      <c r="B47" s="68"/>
      <c r="C47" s="42" t="s">
        <v>6</v>
      </c>
      <c r="D47" s="66">
        <v>1064990</v>
      </c>
      <c r="E47" s="66">
        <v>25000</v>
      </c>
      <c r="F47" s="66">
        <f t="shared" si="14"/>
        <v>1089990</v>
      </c>
      <c r="G47" s="7"/>
      <c r="H47" s="7"/>
    </row>
    <row r="48" spans="1:8" ht="110.45" customHeight="1" x14ac:dyDescent="0.2">
      <c r="A48" s="60" t="s">
        <v>29</v>
      </c>
      <c r="B48" s="57" t="s">
        <v>30</v>
      </c>
      <c r="C48" s="65" t="s">
        <v>31</v>
      </c>
      <c r="D48" s="39">
        <v>56289680</v>
      </c>
      <c r="E48" s="39">
        <f>E49</f>
        <v>1107876</v>
      </c>
      <c r="F48" s="39">
        <f t="shared" si="13"/>
        <v>57397556</v>
      </c>
      <c r="G48" s="7"/>
      <c r="H48" s="7"/>
    </row>
    <row r="49" spans="1:8" ht="23.25" customHeight="1" x14ac:dyDescent="0.2">
      <c r="A49" s="67"/>
      <c r="B49" s="68"/>
      <c r="C49" s="42" t="s">
        <v>6</v>
      </c>
      <c r="D49" s="66">
        <v>20243256</v>
      </c>
      <c r="E49" s="66">
        <f>812876+50000+20000+225000</f>
        <v>1107876</v>
      </c>
      <c r="F49" s="66">
        <f t="shared" ref="F49:F60" si="15">D49+E49</f>
        <v>21351132</v>
      </c>
      <c r="G49" s="7"/>
      <c r="H49" s="7"/>
    </row>
    <row r="50" spans="1:8" ht="37.5" x14ac:dyDescent="0.2">
      <c r="A50" s="54" t="s">
        <v>24</v>
      </c>
      <c r="B50" s="54" t="s">
        <v>102</v>
      </c>
      <c r="C50" s="69" t="s">
        <v>25</v>
      </c>
      <c r="D50" s="41">
        <v>27024745.289999999</v>
      </c>
      <c r="E50" s="51">
        <f>E51</f>
        <v>-225000</v>
      </c>
      <c r="F50" s="51">
        <f t="shared" ref="F50:F51" si="16">D50+E50</f>
        <v>26799745.289999999</v>
      </c>
      <c r="G50" s="7"/>
      <c r="H50" s="7"/>
    </row>
    <row r="51" spans="1:8" ht="40.9" customHeight="1" x14ac:dyDescent="0.2">
      <c r="A51" s="72" t="s">
        <v>26</v>
      </c>
      <c r="B51" s="73" t="s">
        <v>27</v>
      </c>
      <c r="C51" s="94" t="s">
        <v>28</v>
      </c>
      <c r="D51" s="66">
        <v>26508650.289999999</v>
      </c>
      <c r="E51" s="66">
        <f>E52</f>
        <v>-225000</v>
      </c>
      <c r="F51" s="50">
        <f t="shared" si="16"/>
        <v>26283650.289999999</v>
      </c>
      <c r="G51" s="7"/>
      <c r="H51" s="7"/>
    </row>
    <row r="52" spans="1:8" ht="23.25" customHeight="1" x14ac:dyDescent="0.2">
      <c r="A52" s="60"/>
      <c r="B52" s="57"/>
      <c r="C52" s="42" t="s">
        <v>6</v>
      </c>
      <c r="D52" s="66">
        <v>26508650.289999999</v>
      </c>
      <c r="E52" s="66">
        <v>-225000</v>
      </c>
      <c r="F52" s="50">
        <f t="shared" si="15"/>
        <v>26283650.289999999</v>
      </c>
      <c r="G52" s="7"/>
      <c r="H52" s="7"/>
    </row>
    <row r="53" spans="1:8" ht="31.9" customHeight="1" x14ac:dyDescent="0.2">
      <c r="A53" s="60" t="s">
        <v>99</v>
      </c>
      <c r="B53" s="57" t="s">
        <v>100</v>
      </c>
      <c r="C53" s="65" t="s">
        <v>101</v>
      </c>
      <c r="D53" s="51">
        <v>0</v>
      </c>
      <c r="E53" s="75">
        <v>393500</v>
      </c>
      <c r="F53" s="51">
        <f t="shared" si="15"/>
        <v>393500</v>
      </c>
      <c r="G53" s="7"/>
      <c r="H53" s="7"/>
    </row>
    <row r="54" spans="1:8" ht="24.6" customHeight="1" x14ac:dyDescent="0.2">
      <c r="A54" s="91"/>
      <c r="B54" s="92"/>
      <c r="C54" s="42" t="s">
        <v>51</v>
      </c>
      <c r="D54" s="95">
        <v>0</v>
      </c>
      <c r="E54" s="95">
        <v>393500</v>
      </c>
      <c r="F54" s="95">
        <f t="shared" si="15"/>
        <v>393500</v>
      </c>
      <c r="G54" s="7"/>
      <c r="H54" s="7"/>
    </row>
    <row r="55" spans="1:8" ht="36.6" customHeight="1" x14ac:dyDescent="0.2">
      <c r="A55" s="59" t="s">
        <v>115</v>
      </c>
      <c r="B55" s="43"/>
      <c r="C55" s="43" t="s">
        <v>117</v>
      </c>
      <c r="D55" s="26">
        <f>D56</f>
        <v>34769929</v>
      </c>
      <c r="E55" s="74">
        <f>E56</f>
        <v>282000</v>
      </c>
      <c r="F55" s="26">
        <f t="shared" si="15"/>
        <v>35051929</v>
      </c>
      <c r="G55" s="7"/>
      <c r="H55" s="7"/>
    </row>
    <row r="56" spans="1:8" ht="42.6" customHeight="1" x14ac:dyDescent="0.2">
      <c r="A56" s="59" t="s">
        <v>116</v>
      </c>
      <c r="B56" s="43"/>
      <c r="C56" s="43" t="s">
        <v>117</v>
      </c>
      <c r="D56" s="26">
        <v>34769929</v>
      </c>
      <c r="E56" s="74">
        <f>E58+E60</f>
        <v>282000</v>
      </c>
      <c r="F56" s="26">
        <f t="shared" si="15"/>
        <v>35051929</v>
      </c>
      <c r="G56" s="7"/>
      <c r="H56" s="7"/>
    </row>
    <row r="57" spans="1:8" ht="24.6" customHeight="1" x14ac:dyDescent="0.2">
      <c r="A57" s="61"/>
      <c r="B57" s="55"/>
      <c r="C57" s="55" t="s">
        <v>6</v>
      </c>
      <c r="D57" s="40">
        <v>14932919</v>
      </c>
      <c r="E57" s="40">
        <f>E59+E61</f>
        <v>282000</v>
      </c>
      <c r="F57" s="40">
        <f t="shared" si="15"/>
        <v>15214919</v>
      </c>
      <c r="G57" s="7"/>
      <c r="H57" s="7"/>
    </row>
    <row r="58" spans="1:8" ht="24.6" customHeight="1" x14ac:dyDescent="0.2">
      <c r="A58" s="60" t="s">
        <v>122</v>
      </c>
      <c r="B58" s="57" t="s">
        <v>121</v>
      </c>
      <c r="C58" s="65" t="s">
        <v>125</v>
      </c>
      <c r="D58" s="39">
        <v>689910</v>
      </c>
      <c r="E58" s="39">
        <f>E59</f>
        <v>41000</v>
      </c>
      <c r="F58" s="39">
        <f t="shared" si="15"/>
        <v>730910</v>
      </c>
      <c r="G58" s="7"/>
      <c r="H58" s="7"/>
    </row>
    <row r="59" spans="1:8" ht="24.6" customHeight="1" x14ac:dyDescent="0.2">
      <c r="A59" s="67"/>
      <c r="B59" s="68"/>
      <c r="C59" s="42" t="s">
        <v>6</v>
      </c>
      <c r="D59" s="66">
        <v>583990</v>
      </c>
      <c r="E59" s="66">
        <v>41000</v>
      </c>
      <c r="F59" s="66">
        <f t="shared" si="15"/>
        <v>624990</v>
      </c>
      <c r="G59" s="7"/>
      <c r="H59" s="7"/>
    </row>
    <row r="60" spans="1:8" ht="58.15" customHeight="1" x14ac:dyDescent="0.2">
      <c r="A60" s="60" t="s">
        <v>123</v>
      </c>
      <c r="B60" s="57" t="s">
        <v>124</v>
      </c>
      <c r="C60" s="65" t="s">
        <v>126</v>
      </c>
      <c r="D60" s="39">
        <v>13111256</v>
      </c>
      <c r="E60" s="39">
        <f>E61</f>
        <v>241000</v>
      </c>
      <c r="F60" s="39">
        <f t="shared" si="15"/>
        <v>13352256</v>
      </c>
      <c r="G60" s="7"/>
      <c r="H60" s="7"/>
    </row>
    <row r="61" spans="1:8" ht="24.6" customHeight="1" x14ac:dyDescent="0.2">
      <c r="A61" s="67"/>
      <c r="B61" s="68"/>
      <c r="C61" s="42" t="s">
        <v>6</v>
      </c>
      <c r="D61" s="66">
        <v>12596261</v>
      </c>
      <c r="E61" s="66">
        <v>241000</v>
      </c>
      <c r="F61" s="66">
        <f t="shared" ref="F61" si="17">D61+E61</f>
        <v>12837261</v>
      </c>
      <c r="G61" s="7"/>
      <c r="H61" s="7"/>
    </row>
    <row r="62" spans="1:8" ht="58.15" customHeight="1" x14ac:dyDescent="0.2">
      <c r="A62" s="59" t="s">
        <v>32</v>
      </c>
      <c r="B62" s="43"/>
      <c r="C62" s="43" t="s">
        <v>103</v>
      </c>
      <c r="D62" s="26">
        <f>D63</f>
        <v>323714822</v>
      </c>
      <c r="E62" s="74">
        <f>E63</f>
        <v>-1926200</v>
      </c>
      <c r="F62" s="26">
        <f t="shared" ref="F62:F63" si="18">D62+E62</f>
        <v>321788622</v>
      </c>
      <c r="G62" s="7"/>
      <c r="H62" s="7"/>
    </row>
    <row r="63" spans="1:8" ht="59.45" customHeight="1" x14ac:dyDescent="0.2">
      <c r="A63" s="59" t="s">
        <v>33</v>
      </c>
      <c r="B63" s="43"/>
      <c r="C63" s="43" t="s">
        <v>103</v>
      </c>
      <c r="D63" s="26">
        <v>323714822</v>
      </c>
      <c r="E63" s="74">
        <f>E71+E73+E75+E78+E68</f>
        <v>-1926200</v>
      </c>
      <c r="F63" s="26">
        <f t="shared" si="18"/>
        <v>321788622</v>
      </c>
      <c r="G63" s="7"/>
      <c r="H63" s="7"/>
    </row>
    <row r="64" spans="1:8" ht="23.45" customHeight="1" x14ac:dyDescent="0.2">
      <c r="A64" s="80"/>
      <c r="B64" s="81"/>
      <c r="C64" s="55" t="s">
        <v>6</v>
      </c>
      <c r="D64" s="40">
        <v>243548046</v>
      </c>
      <c r="E64" s="40">
        <f>E72+E74+E77+E79+E70</f>
        <v>-1926200</v>
      </c>
      <c r="F64" s="40">
        <f t="shared" ref="F64:F72" si="19">D64+E64</f>
        <v>241621846</v>
      </c>
      <c r="G64" s="7"/>
      <c r="H64" s="7"/>
    </row>
    <row r="65" spans="1:8" ht="59.45" hidden="1" customHeight="1" x14ac:dyDescent="0.2">
      <c r="A65" s="60" t="s">
        <v>110</v>
      </c>
      <c r="B65" s="57" t="s">
        <v>111</v>
      </c>
      <c r="C65" s="65" t="s">
        <v>37</v>
      </c>
      <c r="D65" s="51">
        <v>112397114.15000001</v>
      </c>
      <c r="E65" s="75">
        <f>E66</f>
        <v>0</v>
      </c>
      <c r="F65" s="51">
        <f>D65+E65</f>
        <v>112397114.15000001</v>
      </c>
      <c r="G65" s="7"/>
      <c r="H65" s="7"/>
    </row>
    <row r="66" spans="1:8" ht="58.9" hidden="1" customHeight="1" x14ac:dyDescent="0.2">
      <c r="A66" s="72" t="s">
        <v>112</v>
      </c>
      <c r="B66" s="73" t="s">
        <v>113</v>
      </c>
      <c r="C66" s="71" t="s">
        <v>114</v>
      </c>
      <c r="D66" s="66">
        <f>D67</f>
        <v>14251000</v>
      </c>
      <c r="E66" s="76">
        <f>E67</f>
        <v>0</v>
      </c>
      <c r="F66" s="66">
        <f>D66+E66</f>
        <v>14251000</v>
      </c>
      <c r="G66" s="7"/>
      <c r="H66" s="7"/>
    </row>
    <row r="67" spans="1:8" ht="23.45" hidden="1" customHeight="1" x14ac:dyDescent="0.2">
      <c r="A67" s="86"/>
      <c r="B67" s="86"/>
      <c r="C67" s="42" t="s">
        <v>6</v>
      </c>
      <c r="D67" s="56">
        <v>14251000</v>
      </c>
      <c r="E67" s="50"/>
      <c r="F67" s="50">
        <f t="shared" ref="F67:F69" si="20">D67+E67</f>
        <v>14251000</v>
      </c>
      <c r="G67" s="7"/>
      <c r="H67" s="7"/>
    </row>
    <row r="68" spans="1:8" ht="56.45" customHeight="1" x14ac:dyDescent="0.2">
      <c r="A68" s="60" t="s">
        <v>110</v>
      </c>
      <c r="B68" s="57" t="s">
        <v>111</v>
      </c>
      <c r="C68" s="65" t="s">
        <v>37</v>
      </c>
      <c r="D68" s="39">
        <v>112397114.15000001</v>
      </c>
      <c r="E68" s="75">
        <f>E69</f>
        <v>-1959000</v>
      </c>
      <c r="F68" s="39">
        <f t="shared" si="20"/>
        <v>110438114.15000001</v>
      </c>
      <c r="G68" s="7"/>
      <c r="H68" s="7"/>
    </row>
    <row r="69" spans="1:8" ht="45" customHeight="1" x14ac:dyDescent="0.2">
      <c r="A69" s="72" t="s">
        <v>139</v>
      </c>
      <c r="B69" s="73" t="s">
        <v>140</v>
      </c>
      <c r="C69" s="70" t="s">
        <v>141</v>
      </c>
      <c r="D69" s="56">
        <v>5000000</v>
      </c>
      <c r="E69" s="76">
        <f>E70</f>
        <v>-1959000</v>
      </c>
      <c r="F69" s="50">
        <f t="shared" si="20"/>
        <v>3041000</v>
      </c>
      <c r="G69" s="7"/>
      <c r="H69" s="7"/>
    </row>
    <row r="70" spans="1:8" ht="23.45" customHeight="1" x14ac:dyDescent="0.2">
      <c r="A70" s="86"/>
      <c r="B70" s="86"/>
      <c r="C70" s="42" t="s">
        <v>6</v>
      </c>
      <c r="D70" s="56">
        <v>5000000</v>
      </c>
      <c r="E70" s="50">
        <v>-1959000</v>
      </c>
      <c r="F70" s="50">
        <f t="shared" ref="F70" si="21">D70+E70</f>
        <v>3041000</v>
      </c>
      <c r="G70" s="7"/>
      <c r="H70" s="7"/>
    </row>
    <row r="71" spans="1:8" ht="51.6" customHeight="1" x14ac:dyDescent="0.2">
      <c r="A71" s="60" t="s">
        <v>77</v>
      </c>
      <c r="B71" s="57" t="s">
        <v>78</v>
      </c>
      <c r="C71" s="65" t="s">
        <v>37</v>
      </c>
      <c r="D71" s="51">
        <v>23256843.640000001</v>
      </c>
      <c r="E71" s="51">
        <f>E72</f>
        <v>32800</v>
      </c>
      <c r="F71" s="51">
        <f t="shared" si="19"/>
        <v>23289643.640000001</v>
      </c>
      <c r="G71" s="7"/>
      <c r="H71" s="7"/>
    </row>
    <row r="72" spans="1:8" ht="23.45" customHeight="1" x14ac:dyDescent="0.2">
      <c r="A72" s="86"/>
      <c r="B72" s="86"/>
      <c r="C72" s="42" t="s">
        <v>6</v>
      </c>
      <c r="D72" s="56">
        <v>23256843.640000001</v>
      </c>
      <c r="E72" s="50">
        <f>32800</f>
        <v>32800</v>
      </c>
      <c r="F72" s="50">
        <f t="shared" si="19"/>
        <v>23289643.640000001</v>
      </c>
      <c r="G72" s="7"/>
      <c r="H72" s="7"/>
    </row>
    <row r="73" spans="1:8" ht="42" customHeight="1" x14ac:dyDescent="0.2">
      <c r="A73" s="60" t="s">
        <v>127</v>
      </c>
      <c r="B73" s="57" t="s">
        <v>128</v>
      </c>
      <c r="C73" s="65" t="s">
        <v>129</v>
      </c>
      <c r="D73" s="51">
        <v>1211000</v>
      </c>
      <c r="E73" s="51">
        <f>E74</f>
        <v>-675000</v>
      </c>
      <c r="F73" s="51">
        <f t="shared" ref="F73:F74" si="22">D73+E73</f>
        <v>536000</v>
      </c>
      <c r="G73" s="7"/>
      <c r="H73" s="7"/>
    </row>
    <row r="74" spans="1:8" ht="23.45" customHeight="1" x14ac:dyDescent="0.2">
      <c r="A74" s="86"/>
      <c r="B74" s="86"/>
      <c r="C74" s="42" t="s">
        <v>6</v>
      </c>
      <c r="D74" s="56">
        <v>711000</v>
      </c>
      <c r="E74" s="50">
        <v>-675000</v>
      </c>
      <c r="F74" s="50">
        <f t="shared" si="22"/>
        <v>36000</v>
      </c>
      <c r="G74" s="7"/>
      <c r="H74" s="7"/>
    </row>
    <row r="75" spans="1:8" ht="38.450000000000003" hidden="1" customHeight="1" x14ac:dyDescent="0.2">
      <c r="A75" s="60" t="s">
        <v>79</v>
      </c>
      <c r="B75" s="57" t="s">
        <v>80</v>
      </c>
      <c r="C75" s="65" t="s">
        <v>83</v>
      </c>
      <c r="D75" s="51">
        <f>D76</f>
        <v>19050000</v>
      </c>
      <c r="E75" s="51">
        <f>E76</f>
        <v>0</v>
      </c>
      <c r="F75" s="51">
        <f t="shared" ref="F75:F79" si="23">D75+E75</f>
        <v>19050000</v>
      </c>
      <c r="G75" s="7"/>
      <c r="H75" s="7"/>
    </row>
    <row r="76" spans="1:8" ht="78" hidden="1" customHeight="1" x14ac:dyDescent="0.2">
      <c r="A76" s="72" t="s">
        <v>82</v>
      </c>
      <c r="B76" s="73" t="s">
        <v>81</v>
      </c>
      <c r="C76" s="94" t="s">
        <v>84</v>
      </c>
      <c r="D76" s="56">
        <f>D77</f>
        <v>19050000</v>
      </c>
      <c r="E76" s="66">
        <f>E77</f>
        <v>0</v>
      </c>
      <c r="F76" s="66">
        <f t="shared" si="23"/>
        <v>19050000</v>
      </c>
      <c r="G76" s="7"/>
      <c r="H76" s="7"/>
    </row>
    <row r="77" spans="1:8" ht="23.45" hidden="1" customHeight="1" x14ac:dyDescent="0.2">
      <c r="A77" s="86"/>
      <c r="B77" s="86"/>
      <c r="C77" s="42" t="s">
        <v>6</v>
      </c>
      <c r="D77" s="56">
        <v>19050000</v>
      </c>
      <c r="E77" s="50"/>
      <c r="F77" s="50">
        <f t="shared" si="23"/>
        <v>19050000</v>
      </c>
      <c r="G77" s="7"/>
      <c r="H77" s="7"/>
    </row>
    <row r="78" spans="1:8" ht="41.45" customHeight="1" x14ac:dyDescent="0.2">
      <c r="A78" s="60" t="s">
        <v>130</v>
      </c>
      <c r="B78" s="57" t="s">
        <v>131</v>
      </c>
      <c r="C78" s="65" t="s">
        <v>132</v>
      </c>
      <c r="D78" s="51">
        <v>5090190</v>
      </c>
      <c r="E78" s="51">
        <f>E79</f>
        <v>675000</v>
      </c>
      <c r="F78" s="51">
        <f t="shared" si="23"/>
        <v>5765190</v>
      </c>
      <c r="G78" s="7"/>
      <c r="H78" s="7"/>
    </row>
    <row r="79" spans="1:8" ht="23.45" customHeight="1" x14ac:dyDescent="0.2">
      <c r="A79" s="86"/>
      <c r="B79" s="86"/>
      <c r="C79" s="42" t="s">
        <v>6</v>
      </c>
      <c r="D79" s="56">
        <v>5090190</v>
      </c>
      <c r="E79" s="50">
        <v>675000</v>
      </c>
      <c r="F79" s="50">
        <f t="shared" si="23"/>
        <v>5765190</v>
      </c>
      <c r="G79" s="7"/>
      <c r="H79" s="7"/>
    </row>
    <row r="80" spans="1:8" ht="58.5" x14ac:dyDescent="0.2">
      <c r="A80" s="59" t="s">
        <v>38</v>
      </c>
      <c r="B80" s="43"/>
      <c r="C80" s="43" t="s">
        <v>40</v>
      </c>
      <c r="D80" s="26">
        <f>D81</f>
        <v>88435767.25</v>
      </c>
      <c r="E80" s="26">
        <f>E81</f>
        <v>701185</v>
      </c>
      <c r="F80" s="26">
        <f t="shared" ref="F80:F85" si="24">D80+E80</f>
        <v>89136952.25</v>
      </c>
      <c r="G80" s="7"/>
      <c r="H80" s="2"/>
    </row>
    <row r="81" spans="1:8" ht="55.9" customHeight="1" x14ac:dyDescent="0.2">
      <c r="A81" s="59" t="s">
        <v>39</v>
      </c>
      <c r="B81" s="43"/>
      <c r="C81" s="43" t="s">
        <v>40</v>
      </c>
      <c r="D81" s="26">
        <v>88435767.25</v>
      </c>
      <c r="E81" s="26">
        <f>E83+E85+E93</f>
        <v>701185</v>
      </c>
      <c r="F81" s="26">
        <f t="shared" si="24"/>
        <v>89136952.25</v>
      </c>
      <c r="G81" s="7"/>
      <c r="H81" s="2"/>
    </row>
    <row r="82" spans="1:8" ht="26.25" customHeight="1" x14ac:dyDescent="0.2">
      <c r="A82" s="80"/>
      <c r="B82" s="81"/>
      <c r="C82" s="55" t="s">
        <v>6</v>
      </c>
      <c r="D82" s="40">
        <v>74481385.269999996</v>
      </c>
      <c r="E82" s="40">
        <f>E84+E86</f>
        <v>-298815</v>
      </c>
      <c r="F82" s="40">
        <f t="shared" si="24"/>
        <v>74182570.269999996</v>
      </c>
      <c r="G82" s="7"/>
      <c r="H82" s="2"/>
    </row>
    <row r="83" spans="1:8" ht="38.25" customHeight="1" x14ac:dyDescent="0.2">
      <c r="A83" s="60" t="s">
        <v>42</v>
      </c>
      <c r="B83" s="57" t="s">
        <v>43</v>
      </c>
      <c r="C83" s="65" t="s">
        <v>41</v>
      </c>
      <c r="D83" s="51">
        <f>D84</f>
        <v>31471921.68</v>
      </c>
      <c r="E83" s="51">
        <f>E84</f>
        <v>-17673.2</v>
      </c>
      <c r="F83" s="51">
        <f t="shared" ref="F83:F84" si="25">D83+E83</f>
        <v>31454248.48</v>
      </c>
      <c r="G83" s="7"/>
      <c r="H83" s="2"/>
    </row>
    <row r="84" spans="1:8" ht="26.25" customHeight="1" x14ac:dyDescent="0.2">
      <c r="A84" s="86"/>
      <c r="B84" s="86"/>
      <c r="C84" s="42" t="s">
        <v>6</v>
      </c>
      <c r="D84" s="56">
        <v>31471921.68</v>
      </c>
      <c r="E84" s="50">
        <v>-17673.2</v>
      </c>
      <c r="F84" s="50">
        <f t="shared" si="25"/>
        <v>31454248.48</v>
      </c>
      <c r="G84" s="7"/>
      <c r="H84" s="2"/>
    </row>
    <row r="85" spans="1:8" ht="36" customHeight="1" x14ac:dyDescent="0.2">
      <c r="A85" s="60" t="s">
        <v>44</v>
      </c>
      <c r="B85" s="57" t="s">
        <v>45</v>
      </c>
      <c r="C85" s="65" t="s">
        <v>46</v>
      </c>
      <c r="D85" s="51">
        <f>D86</f>
        <v>42969823.740000002</v>
      </c>
      <c r="E85" s="51">
        <f>E87+E89+E91</f>
        <v>-281141.8</v>
      </c>
      <c r="F85" s="51">
        <f t="shared" si="24"/>
        <v>42688681.940000005</v>
      </c>
      <c r="G85" s="7"/>
      <c r="H85" s="2"/>
    </row>
    <row r="86" spans="1:8" ht="24.6" customHeight="1" x14ac:dyDescent="0.2">
      <c r="A86" s="86"/>
      <c r="B86" s="86"/>
      <c r="C86" s="42" t="s">
        <v>6</v>
      </c>
      <c r="D86" s="56">
        <v>42969823.740000002</v>
      </c>
      <c r="E86" s="50">
        <f>E88+E90+E92</f>
        <v>-281141.8</v>
      </c>
      <c r="F86" s="50">
        <f t="shared" ref="F86" si="26">D86+E86</f>
        <v>42688681.940000005</v>
      </c>
      <c r="G86" s="7"/>
      <c r="H86" s="2"/>
    </row>
    <row r="87" spans="1:8" ht="38.25" customHeight="1" x14ac:dyDescent="0.2">
      <c r="A87" s="72" t="s">
        <v>48</v>
      </c>
      <c r="B87" s="73" t="s">
        <v>49</v>
      </c>
      <c r="C87" s="70" t="s">
        <v>47</v>
      </c>
      <c r="D87" s="56">
        <f>D88</f>
        <v>11260389.41</v>
      </c>
      <c r="E87" s="76">
        <f>E88</f>
        <v>-8468.6</v>
      </c>
      <c r="F87" s="50">
        <f t="shared" ref="F87:F99" si="27">D87+E87</f>
        <v>11251920.810000001</v>
      </c>
      <c r="G87" s="7"/>
      <c r="H87" s="2"/>
    </row>
    <row r="88" spans="1:8" ht="24.6" customHeight="1" x14ac:dyDescent="0.2">
      <c r="A88" s="91"/>
      <c r="B88" s="92"/>
      <c r="C88" s="42" t="s">
        <v>6</v>
      </c>
      <c r="D88" s="66">
        <v>11260389.41</v>
      </c>
      <c r="E88" s="66">
        <f>-8468.6</f>
        <v>-8468.6</v>
      </c>
      <c r="F88" s="66">
        <f t="shared" si="27"/>
        <v>11251920.810000001</v>
      </c>
      <c r="G88" s="7"/>
      <c r="H88" s="2"/>
    </row>
    <row r="89" spans="1:8" ht="38.450000000000003" customHeight="1" x14ac:dyDescent="0.2">
      <c r="A89" s="72" t="s">
        <v>85</v>
      </c>
      <c r="B89" s="73" t="s">
        <v>86</v>
      </c>
      <c r="C89" s="70" t="s">
        <v>87</v>
      </c>
      <c r="D89" s="56">
        <f>D90</f>
        <v>3535367</v>
      </c>
      <c r="E89" s="76">
        <f>E90</f>
        <v>-8836.6</v>
      </c>
      <c r="F89" s="50">
        <f t="shared" ref="F89:F90" si="28">D89+E89</f>
        <v>3526530.4</v>
      </c>
      <c r="G89" s="7"/>
      <c r="H89" s="2"/>
    </row>
    <row r="90" spans="1:8" ht="24.6" customHeight="1" x14ac:dyDescent="0.2">
      <c r="A90" s="91"/>
      <c r="B90" s="92"/>
      <c r="C90" s="42" t="s">
        <v>6</v>
      </c>
      <c r="D90" s="66">
        <v>3535367</v>
      </c>
      <c r="E90" s="66">
        <v>-8836.6</v>
      </c>
      <c r="F90" s="66">
        <f t="shared" si="28"/>
        <v>3526530.4</v>
      </c>
      <c r="G90" s="7"/>
      <c r="H90" s="2"/>
    </row>
    <row r="91" spans="1:8" ht="37.5" x14ac:dyDescent="0.2">
      <c r="A91" s="72" t="s">
        <v>88</v>
      </c>
      <c r="B91" s="73" t="s">
        <v>89</v>
      </c>
      <c r="C91" s="70" t="s">
        <v>90</v>
      </c>
      <c r="D91" s="56">
        <f>D92</f>
        <v>10756922.460000001</v>
      </c>
      <c r="E91" s="76">
        <f>E92</f>
        <v>-263836.59999999998</v>
      </c>
      <c r="F91" s="50">
        <f t="shared" si="27"/>
        <v>10493085.860000001</v>
      </c>
      <c r="G91" s="7"/>
      <c r="H91" s="2"/>
    </row>
    <row r="92" spans="1:8" ht="24.6" customHeight="1" x14ac:dyDescent="0.2">
      <c r="A92" s="91"/>
      <c r="B92" s="92"/>
      <c r="C92" s="42" t="s">
        <v>6</v>
      </c>
      <c r="D92" s="66">
        <v>10756922.460000001</v>
      </c>
      <c r="E92" s="66">
        <f>-8836.6-255000</f>
        <v>-263836.59999999998</v>
      </c>
      <c r="F92" s="66">
        <f t="shared" si="27"/>
        <v>10493085.860000001</v>
      </c>
      <c r="G92" s="7"/>
      <c r="H92" s="2"/>
    </row>
    <row r="93" spans="1:8" ht="45.6" customHeight="1" x14ac:dyDescent="0.2">
      <c r="A93" s="60" t="s">
        <v>91</v>
      </c>
      <c r="B93" s="57" t="s">
        <v>92</v>
      </c>
      <c r="C93" s="65" t="s">
        <v>93</v>
      </c>
      <c r="D93" s="51">
        <v>13629700</v>
      </c>
      <c r="E93" s="51">
        <f>SUM(E94:E95)</f>
        <v>1000000</v>
      </c>
      <c r="F93" s="51">
        <f t="shared" si="27"/>
        <v>14629700</v>
      </c>
      <c r="G93" s="7"/>
      <c r="H93" s="2"/>
    </row>
    <row r="94" spans="1:8" ht="24" customHeight="1" x14ac:dyDescent="0.2">
      <c r="A94" s="91"/>
      <c r="B94" s="92"/>
      <c r="C94" s="42" t="s">
        <v>51</v>
      </c>
      <c r="D94" s="66">
        <v>0</v>
      </c>
      <c r="E94" s="66">
        <v>8836.6</v>
      </c>
      <c r="F94" s="66">
        <f t="shared" si="27"/>
        <v>8836.6</v>
      </c>
      <c r="G94" s="7"/>
      <c r="H94" s="2"/>
    </row>
    <row r="95" spans="1:8" ht="24.6" customHeight="1" x14ac:dyDescent="0.2">
      <c r="A95" s="91"/>
      <c r="B95" s="92"/>
      <c r="C95" s="93" t="s">
        <v>52</v>
      </c>
      <c r="D95" s="66">
        <v>13629700</v>
      </c>
      <c r="E95" s="66">
        <f>-8836.6+1000000</f>
        <v>991163.4</v>
      </c>
      <c r="F95" s="66">
        <f t="shared" si="27"/>
        <v>14620863.4</v>
      </c>
      <c r="G95" s="7"/>
      <c r="H95" s="2"/>
    </row>
    <row r="96" spans="1:8" ht="73.900000000000006" customHeight="1" x14ac:dyDescent="0.2">
      <c r="A96" s="59" t="s">
        <v>106</v>
      </c>
      <c r="B96" s="43"/>
      <c r="C96" s="43" t="s">
        <v>108</v>
      </c>
      <c r="D96" s="26">
        <f>D97</f>
        <v>16510640.140000001</v>
      </c>
      <c r="E96" s="26">
        <f>E97</f>
        <v>-393500</v>
      </c>
      <c r="F96" s="26">
        <f t="shared" si="27"/>
        <v>16117140.140000001</v>
      </c>
      <c r="G96" s="7"/>
      <c r="H96" s="2"/>
    </row>
    <row r="97" spans="1:12" ht="73.900000000000006" customHeight="1" x14ac:dyDescent="0.2">
      <c r="A97" s="59" t="s">
        <v>107</v>
      </c>
      <c r="B97" s="43"/>
      <c r="C97" s="43" t="s">
        <v>108</v>
      </c>
      <c r="D97" s="26">
        <v>16510640.140000001</v>
      </c>
      <c r="E97" s="26">
        <f>E98</f>
        <v>-393500</v>
      </c>
      <c r="F97" s="26">
        <f t="shared" si="27"/>
        <v>16117140.140000001</v>
      </c>
      <c r="G97" s="7"/>
      <c r="H97" s="2"/>
    </row>
    <row r="98" spans="1:12" ht="24.6" customHeight="1" x14ac:dyDescent="0.2">
      <c r="A98" s="60" t="s">
        <v>109</v>
      </c>
      <c r="B98" s="57" t="s">
        <v>100</v>
      </c>
      <c r="C98" s="65" t="s">
        <v>101</v>
      </c>
      <c r="D98" s="51">
        <f>D99</f>
        <v>7568200</v>
      </c>
      <c r="E98" s="75">
        <f>E99</f>
        <v>-393500</v>
      </c>
      <c r="F98" s="51">
        <f t="shared" si="27"/>
        <v>7174700</v>
      </c>
      <c r="G98" s="7"/>
      <c r="H98" s="2"/>
    </row>
    <row r="99" spans="1:12" ht="24.6" customHeight="1" thickBot="1" x14ac:dyDescent="0.25">
      <c r="A99" s="91"/>
      <c r="B99" s="92"/>
      <c r="C99" s="42" t="s">
        <v>51</v>
      </c>
      <c r="D99" s="95">
        <v>7568200</v>
      </c>
      <c r="E99" s="95">
        <v>-393500</v>
      </c>
      <c r="F99" s="95">
        <f t="shared" si="27"/>
        <v>7174700</v>
      </c>
      <c r="G99" s="7"/>
      <c r="H99" s="2"/>
    </row>
    <row r="100" spans="1:12" ht="54" customHeight="1" thickBot="1" x14ac:dyDescent="0.35">
      <c r="A100" s="78"/>
      <c r="B100" s="78"/>
      <c r="C100" s="33" t="s">
        <v>13</v>
      </c>
      <c r="D100" s="37">
        <f>D10+D41</f>
        <v>7582322291.8299999</v>
      </c>
      <c r="E100" s="37">
        <f>E10+E41</f>
        <v>1000000</v>
      </c>
      <c r="F100" s="37">
        <f t="shared" ref="F100" si="29">D100+E100</f>
        <v>7583322291.8299999</v>
      </c>
      <c r="G100" s="77"/>
      <c r="H100" s="2"/>
      <c r="I100" s="58"/>
    </row>
    <row r="101" spans="1:12" ht="39.75" customHeight="1" thickBot="1" x14ac:dyDescent="0.35">
      <c r="A101" s="78"/>
      <c r="B101" s="79"/>
      <c r="C101" s="33" t="s">
        <v>9</v>
      </c>
      <c r="D101" s="24">
        <f>D102+D103</f>
        <v>-272702097.51999998</v>
      </c>
      <c r="E101" s="24">
        <f>E102+E103</f>
        <v>1035139</v>
      </c>
      <c r="F101" s="24">
        <f t="shared" ref="F101:F106" si="30">D101+E101</f>
        <v>-271666958.51999998</v>
      </c>
      <c r="G101" s="77"/>
      <c r="H101" s="64"/>
      <c r="I101" s="62"/>
    </row>
    <row r="102" spans="1:12" ht="69.75" hidden="1" customHeight="1" thickBot="1" x14ac:dyDescent="0.35">
      <c r="A102" s="87"/>
      <c r="B102" s="87"/>
      <c r="C102" s="52" t="s">
        <v>18</v>
      </c>
      <c r="D102" s="53">
        <v>233929647.90000001</v>
      </c>
      <c r="E102" s="53"/>
      <c r="F102" s="53">
        <f t="shared" si="30"/>
        <v>233929647.90000001</v>
      </c>
      <c r="G102" s="7"/>
      <c r="H102" s="64"/>
      <c r="I102" s="62"/>
      <c r="J102" s="63"/>
    </row>
    <row r="103" spans="1:12" ht="51.75" customHeight="1" thickBot="1" x14ac:dyDescent="0.25">
      <c r="A103" s="88"/>
      <c r="B103" s="89"/>
      <c r="C103" s="36" t="s">
        <v>4</v>
      </c>
      <c r="D103" s="38">
        <f>-D106</f>
        <v>-506631745.42000002</v>
      </c>
      <c r="E103" s="38">
        <f>-E106</f>
        <v>1035139</v>
      </c>
      <c r="F103" s="38">
        <f t="shared" si="30"/>
        <v>-505596606.42000002</v>
      </c>
      <c r="G103" s="7"/>
      <c r="H103" s="64"/>
      <c r="I103" s="62"/>
      <c r="J103" s="7"/>
      <c r="K103" s="63"/>
    </row>
    <row r="104" spans="1:12" ht="42" customHeight="1" thickBot="1" x14ac:dyDescent="0.35">
      <c r="A104" s="78"/>
      <c r="B104" s="79"/>
      <c r="C104" s="33" t="s">
        <v>10</v>
      </c>
      <c r="D104" s="24">
        <f>SUM(D105:D106)</f>
        <v>573551386.13</v>
      </c>
      <c r="E104" s="24">
        <f>SUM(E105:E106)</f>
        <v>-35139</v>
      </c>
      <c r="F104" s="24">
        <f t="shared" si="30"/>
        <v>573516247.13</v>
      </c>
      <c r="G104" s="7"/>
      <c r="H104" s="2"/>
      <c r="I104" s="62"/>
      <c r="J104" s="7"/>
      <c r="K104" s="63"/>
    </row>
    <row r="105" spans="1:12" ht="72.75" customHeight="1" thickBot="1" x14ac:dyDescent="0.25">
      <c r="A105" s="88"/>
      <c r="B105" s="88"/>
      <c r="C105" s="52" t="s">
        <v>19</v>
      </c>
      <c r="D105" s="53">
        <v>66919640.710000001</v>
      </c>
      <c r="E105" s="53">
        <v>1000000</v>
      </c>
      <c r="F105" s="53">
        <f t="shared" si="30"/>
        <v>67919640.710000008</v>
      </c>
      <c r="G105" s="7"/>
      <c r="H105" s="2"/>
      <c r="I105" s="62"/>
      <c r="J105" s="7"/>
      <c r="K105" s="62"/>
    </row>
    <row r="106" spans="1:12" ht="54.6" customHeight="1" thickBot="1" x14ac:dyDescent="0.25">
      <c r="A106" s="88"/>
      <c r="B106" s="89"/>
      <c r="C106" s="36" t="s">
        <v>5</v>
      </c>
      <c r="D106" s="38">
        <v>506631745.42000002</v>
      </c>
      <c r="E106" s="38">
        <f>E42</f>
        <v>-1035139</v>
      </c>
      <c r="F106" s="38">
        <f t="shared" si="30"/>
        <v>505596606.42000002</v>
      </c>
      <c r="G106" s="7"/>
      <c r="H106" s="2"/>
      <c r="I106" s="63"/>
      <c r="J106" s="11"/>
      <c r="K106" s="63"/>
    </row>
    <row r="107" spans="1:12" ht="94.9" customHeight="1" x14ac:dyDescent="0.2">
      <c r="A107" s="21"/>
      <c r="B107" s="21"/>
      <c r="C107" s="22"/>
      <c r="D107" s="7"/>
      <c r="E107" s="7"/>
      <c r="F107" s="7"/>
      <c r="G107" s="7"/>
      <c r="H107" s="2"/>
      <c r="J107" s="7"/>
      <c r="K107" s="63"/>
    </row>
    <row r="108" spans="1:12" ht="49.9" customHeight="1" x14ac:dyDescent="0.35">
      <c r="A108" s="97" t="s">
        <v>104</v>
      </c>
      <c r="B108" s="97"/>
      <c r="C108" s="97"/>
      <c r="D108" s="96"/>
      <c r="E108" s="48" t="s">
        <v>105</v>
      </c>
      <c r="F108" s="11"/>
      <c r="G108" s="11"/>
      <c r="H108" s="64"/>
      <c r="J108" s="27"/>
      <c r="K108" s="27"/>
      <c r="L108" s="27"/>
    </row>
    <row r="109" spans="1:12" ht="23.25" customHeight="1" x14ac:dyDescent="0.35">
      <c r="A109" s="14"/>
      <c r="B109" s="14"/>
      <c r="C109" s="12"/>
      <c r="D109" s="10"/>
      <c r="E109" s="13"/>
      <c r="F109" s="11"/>
      <c r="G109" s="11"/>
      <c r="H109" s="64"/>
      <c r="J109" s="27"/>
      <c r="K109" s="27"/>
      <c r="L109" s="27"/>
    </row>
    <row r="110" spans="1:12" ht="20.25" x14ac:dyDescent="0.3">
      <c r="A110" s="10"/>
      <c r="B110" s="10"/>
      <c r="E110" s="10"/>
      <c r="F110" s="5"/>
      <c r="G110" s="5"/>
      <c r="H110" s="2"/>
      <c r="J110" s="27"/>
      <c r="K110" s="27"/>
      <c r="L110" s="27"/>
    </row>
    <row r="111" spans="1:12" ht="18.75" x14ac:dyDescent="0.3">
      <c r="A111" s="8"/>
      <c r="B111" s="8"/>
      <c r="C111" s="9"/>
      <c r="D111" s="5"/>
      <c r="E111" s="5"/>
      <c r="F111" s="5"/>
      <c r="G111" s="5"/>
      <c r="H111" s="2"/>
    </row>
    <row r="112" spans="1:12" ht="18.75" x14ac:dyDescent="0.3">
      <c r="A112" s="8"/>
      <c r="B112" s="8"/>
      <c r="C112" s="9"/>
      <c r="D112" s="5"/>
      <c r="E112" s="23"/>
      <c r="F112" s="5"/>
      <c r="G112" s="5"/>
      <c r="H112" s="2"/>
    </row>
    <row r="113" spans="1:11" ht="18.75" x14ac:dyDescent="0.3">
      <c r="A113" s="8"/>
      <c r="B113" s="8"/>
      <c r="C113" s="9"/>
      <c r="D113" s="5"/>
      <c r="E113" s="5"/>
      <c r="F113" s="5"/>
      <c r="G113" s="5"/>
      <c r="H113" s="2"/>
      <c r="I113" s="29"/>
      <c r="J113" s="29"/>
      <c r="K113" s="29"/>
    </row>
    <row r="114" spans="1:11" ht="18.75" x14ac:dyDescent="0.3">
      <c r="A114" s="8"/>
      <c r="B114" s="8"/>
      <c r="C114" s="9"/>
      <c r="D114" s="5"/>
      <c r="E114" s="5"/>
      <c r="F114" s="5"/>
      <c r="G114" s="5"/>
      <c r="H114" s="2"/>
    </row>
    <row r="115" spans="1:11" ht="18.75" x14ac:dyDescent="0.3">
      <c r="A115" s="8"/>
      <c r="B115" s="8"/>
      <c r="C115" s="9"/>
      <c r="D115" s="5"/>
      <c r="E115" s="5"/>
      <c r="F115" s="5"/>
      <c r="G115" s="5"/>
      <c r="H115" s="2"/>
    </row>
    <row r="116" spans="1:11" ht="18.75" x14ac:dyDescent="0.3">
      <c r="A116" s="8"/>
      <c r="B116" s="8"/>
      <c r="C116" s="9"/>
      <c r="D116" s="5"/>
      <c r="E116" s="5"/>
      <c r="F116" s="5"/>
      <c r="G116" s="5"/>
      <c r="H116" s="2"/>
    </row>
    <row r="117" spans="1:11" ht="18.75" x14ac:dyDescent="0.3">
      <c r="A117" s="8"/>
      <c r="B117" s="8"/>
      <c r="C117" s="9"/>
      <c r="D117" s="5"/>
      <c r="E117" s="5"/>
      <c r="F117" s="5"/>
      <c r="G117" s="5"/>
      <c r="H117" s="2"/>
    </row>
    <row r="118" spans="1:11" ht="18.75" x14ac:dyDescent="0.3">
      <c r="A118" s="8"/>
      <c r="B118" s="8"/>
      <c r="C118" s="9"/>
      <c r="D118" s="5"/>
      <c r="E118" s="5"/>
      <c r="F118" s="5"/>
      <c r="G118" s="5"/>
      <c r="H118" s="2"/>
    </row>
    <row r="119" spans="1:11" ht="18.75" x14ac:dyDescent="0.3">
      <c r="A119" s="8"/>
      <c r="B119" s="8"/>
      <c r="C119" s="9"/>
      <c r="D119" s="5"/>
      <c r="E119" s="5"/>
      <c r="F119" s="5"/>
      <c r="G119" s="5"/>
      <c r="H119" s="2"/>
    </row>
    <row r="120" spans="1:11" ht="18.75" x14ac:dyDescent="0.3">
      <c r="A120" s="8"/>
      <c r="B120" s="8"/>
      <c r="C120" s="9"/>
      <c r="D120" s="5"/>
      <c r="E120" s="5"/>
      <c r="F120" s="5"/>
      <c r="G120" s="5"/>
      <c r="H120" s="2"/>
    </row>
    <row r="121" spans="1:11" ht="18.75" x14ac:dyDescent="0.3">
      <c r="A121" s="8"/>
      <c r="B121" s="8"/>
      <c r="C121" s="9"/>
      <c r="D121" s="5"/>
      <c r="E121" s="5"/>
      <c r="F121" s="5"/>
      <c r="G121" s="5"/>
      <c r="H121" s="2"/>
    </row>
    <row r="122" spans="1:11" x14ac:dyDescent="0.2">
      <c r="A122" s="3"/>
      <c r="B122" s="3"/>
      <c r="C122" s="2"/>
      <c r="H122" s="2"/>
    </row>
    <row r="123" spans="1:11" x14ac:dyDescent="0.2">
      <c r="A123" s="3"/>
      <c r="B123" s="3"/>
      <c r="C123" s="2"/>
      <c r="H123" s="2"/>
    </row>
    <row r="124" spans="1:11" x14ac:dyDescent="0.2">
      <c r="A124" s="3"/>
      <c r="B124" s="3"/>
      <c r="C124" s="2"/>
      <c r="H124" s="2"/>
    </row>
    <row r="125" spans="1:11" x14ac:dyDescent="0.2">
      <c r="A125" s="3"/>
      <c r="B125" s="3"/>
      <c r="C125" s="2"/>
      <c r="H125" s="2"/>
    </row>
    <row r="126" spans="1:11" x14ac:dyDescent="0.2">
      <c r="A126" s="3"/>
      <c r="B126" s="3"/>
      <c r="C126" s="2"/>
      <c r="H126" s="2"/>
    </row>
    <row r="127" spans="1:11" x14ac:dyDescent="0.2">
      <c r="A127" s="3"/>
      <c r="B127" s="3"/>
      <c r="C127" s="2"/>
      <c r="H127" s="2"/>
    </row>
    <row r="128" spans="1:11" x14ac:dyDescent="0.2">
      <c r="A128" s="3"/>
      <c r="B128" s="3"/>
      <c r="C128" s="2"/>
      <c r="H128" s="2"/>
    </row>
    <row r="129" spans="1:8" x14ac:dyDescent="0.2">
      <c r="A129" s="3"/>
      <c r="B129" s="3"/>
      <c r="C129" s="2"/>
      <c r="H129" s="2"/>
    </row>
    <row r="130" spans="1:8" x14ac:dyDescent="0.2">
      <c r="A130" s="3"/>
      <c r="B130" s="3"/>
      <c r="C130" s="2"/>
      <c r="H130" s="2"/>
    </row>
    <row r="131" spans="1:8" x14ac:dyDescent="0.2">
      <c r="A131" s="3"/>
      <c r="B131" s="3"/>
      <c r="C131" s="2"/>
      <c r="H131" s="2"/>
    </row>
    <row r="132" spans="1:8" x14ac:dyDescent="0.2">
      <c r="A132" s="3"/>
      <c r="B132" s="3"/>
      <c r="C132" s="2"/>
      <c r="H132" s="2"/>
    </row>
    <row r="133" spans="1:8" x14ac:dyDescent="0.2">
      <c r="A133" s="3"/>
      <c r="B133" s="3"/>
      <c r="C133" s="2"/>
      <c r="H133" s="2"/>
    </row>
    <row r="134" spans="1:8" x14ac:dyDescent="0.2">
      <c r="A134" s="3"/>
      <c r="B134" s="3"/>
      <c r="C134" s="2"/>
      <c r="H134" s="2"/>
    </row>
    <row r="135" spans="1:8" x14ac:dyDescent="0.2">
      <c r="A135" s="3"/>
      <c r="B135" s="3"/>
      <c r="C135" s="2"/>
      <c r="H135" s="2"/>
    </row>
    <row r="136" spans="1:8" x14ac:dyDescent="0.2">
      <c r="A136" s="3"/>
      <c r="B136" s="3"/>
      <c r="C136" s="2"/>
      <c r="H136" s="2"/>
    </row>
    <row r="137" spans="1:8" x14ac:dyDescent="0.2">
      <c r="A137" s="3"/>
      <c r="B137" s="3"/>
      <c r="C137" s="2"/>
      <c r="H137" s="2"/>
    </row>
    <row r="138" spans="1:8" x14ac:dyDescent="0.2">
      <c r="A138" s="3"/>
      <c r="B138" s="3"/>
      <c r="C138" s="2"/>
      <c r="H138" s="2"/>
    </row>
    <row r="139" spans="1:8" x14ac:dyDescent="0.2">
      <c r="A139" s="3"/>
      <c r="B139" s="3"/>
      <c r="C139" s="2"/>
      <c r="H139" s="2"/>
    </row>
    <row r="140" spans="1:8" x14ac:dyDescent="0.2">
      <c r="A140" s="3"/>
      <c r="B140" s="3"/>
      <c r="C140" s="2"/>
      <c r="H140" s="2"/>
    </row>
    <row r="141" spans="1:8" x14ac:dyDescent="0.2">
      <c r="A141" s="3"/>
      <c r="B141" s="3"/>
      <c r="C141" s="2"/>
      <c r="H141" s="2"/>
    </row>
    <row r="142" spans="1:8" x14ac:dyDescent="0.2">
      <c r="A142" s="3"/>
      <c r="B142" s="3"/>
      <c r="C142" s="2"/>
      <c r="H142" s="2"/>
    </row>
    <row r="143" spans="1:8" x14ac:dyDescent="0.2">
      <c r="A143" s="3"/>
      <c r="B143" s="3"/>
      <c r="C143" s="2"/>
      <c r="H143" s="2"/>
    </row>
    <row r="144" spans="1:8" x14ac:dyDescent="0.2">
      <c r="A144" s="3"/>
      <c r="B144" s="3"/>
      <c r="C144" s="2"/>
      <c r="H144" s="2"/>
    </row>
    <row r="145" spans="1:8" x14ac:dyDescent="0.2">
      <c r="A145" s="3"/>
      <c r="B145" s="3"/>
      <c r="C145" s="2"/>
      <c r="H145" s="2"/>
    </row>
    <row r="146" spans="1:8" x14ac:dyDescent="0.2">
      <c r="A146" s="3"/>
      <c r="B146" s="3"/>
      <c r="C146" s="2"/>
      <c r="H146" s="2"/>
    </row>
    <row r="147" spans="1:8" x14ac:dyDescent="0.2">
      <c r="A147" s="3"/>
      <c r="B147" s="3"/>
      <c r="C147" s="2"/>
      <c r="H147" s="2"/>
    </row>
    <row r="148" spans="1:8" x14ac:dyDescent="0.2">
      <c r="A148" s="3"/>
      <c r="B148" s="3"/>
      <c r="C148" s="2"/>
      <c r="H148" s="2"/>
    </row>
    <row r="149" spans="1:8" x14ac:dyDescent="0.2">
      <c r="A149" s="3"/>
      <c r="B149" s="3"/>
      <c r="C149" s="2"/>
      <c r="H149" s="2"/>
    </row>
    <row r="150" spans="1:8" x14ac:dyDescent="0.2">
      <c r="A150" s="3"/>
      <c r="B150" s="3"/>
      <c r="C150" s="2"/>
      <c r="H150" s="2"/>
    </row>
    <row r="151" spans="1:8" x14ac:dyDescent="0.2">
      <c r="A151" s="3"/>
      <c r="B151" s="3"/>
      <c r="C151" s="2"/>
      <c r="H151" s="2"/>
    </row>
    <row r="152" spans="1:8" x14ac:dyDescent="0.2">
      <c r="A152" s="3"/>
      <c r="B152" s="3"/>
      <c r="C152" s="2"/>
    </row>
    <row r="153" spans="1:8" x14ac:dyDescent="0.2">
      <c r="A153" s="3"/>
      <c r="B153" s="3"/>
      <c r="C153" s="2"/>
    </row>
    <row r="154" spans="1:8" x14ac:dyDescent="0.2">
      <c r="A154" s="3"/>
      <c r="B154" s="3"/>
      <c r="C154" s="2"/>
    </row>
    <row r="155" spans="1:8" x14ac:dyDescent="0.2">
      <c r="A155" s="3"/>
      <c r="B155" s="3"/>
      <c r="C155" s="2"/>
    </row>
    <row r="156" spans="1:8" x14ac:dyDescent="0.2">
      <c r="A156" s="3"/>
      <c r="B156" s="3"/>
      <c r="C156" s="2"/>
    </row>
    <row r="157" spans="1:8" x14ac:dyDescent="0.2">
      <c r="A157" s="3"/>
      <c r="B157" s="3"/>
      <c r="C157" s="2"/>
    </row>
    <row r="158" spans="1:8" x14ac:dyDescent="0.2">
      <c r="A158" s="3"/>
      <c r="B158" s="3"/>
      <c r="C158" s="2"/>
    </row>
    <row r="159" spans="1:8" x14ac:dyDescent="0.2">
      <c r="A159" s="3"/>
      <c r="B159" s="3"/>
      <c r="C159" s="2"/>
    </row>
    <row r="160" spans="1:8" x14ac:dyDescent="0.2">
      <c r="A160" s="3"/>
      <c r="B160" s="3"/>
      <c r="C160" s="2"/>
    </row>
    <row r="161" spans="1:3" x14ac:dyDescent="0.2">
      <c r="A161" s="3"/>
      <c r="B161" s="3"/>
      <c r="C161" s="2"/>
    </row>
    <row r="162" spans="1:3" x14ac:dyDescent="0.2">
      <c r="A162" s="3"/>
      <c r="B162" s="3"/>
      <c r="C162" s="2"/>
    </row>
    <row r="163" spans="1:3" x14ac:dyDescent="0.2">
      <c r="A163" s="3"/>
      <c r="B163" s="3"/>
      <c r="C163" s="2"/>
    </row>
    <row r="164" spans="1:3" x14ac:dyDescent="0.2">
      <c r="A164" s="3"/>
      <c r="B164" s="3"/>
      <c r="C164" s="2"/>
    </row>
    <row r="165" spans="1:3" x14ac:dyDescent="0.2">
      <c r="A165" s="3"/>
      <c r="B165" s="3"/>
      <c r="C165" s="2"/>
    </row>
    <row r="166" spans="1:3" x14ac:dyDescent="0.2">
      <c r="A166" s="3"/>
      <c r="B166" s="3"/>
      <c r="C166" s="2"/>
    </row>
    <row r="167" spans="1:3" x14ac:dyDescent="0.2">
      <c r="A167" s="3"/>
      <c r="B167" s="3"/>
      <c r="C167" s="2"/>
    </row>
    <row r="168" spans="1:3" x14ac:dyDescent="0.2">
      <c r="A168" s="3"/>
      <c r="B168" s="3"/>
      <c r="C168" s="2"/>
    </row>
    <row r="169" spans="1:3" x14ac:dyDescent="0.2">
      <c r="A169" s="3"/>
      <c r="B169" s="3"/>
      <c r="C169" s="2"/>
    </row>
    <row r="170" spans="1:3" x14ac:dyDescent="0.2">
      <c r="A170" s="3"/>
      <c r="B170" s="3"/>
      <c r="C170" s="2"/>
    </row>
    <row r="171" spans="1:3" x14ac:dyDescent="0.2">
      <c r="A171" s="3"/>
      <c r="B171" s="3"/>
      <c r="C171" s="2"/>
    </row>
    <row r="172" spans="1:3" x14ac:dyDescent="0.2">
      <c r="A172" s="3"/>
      <c r="B172" s="3"/>
      <c r="C172" s="2"/>
    </row>
    <row r="173" spans="1:3" x14ac:dyDescent="0.2">
      <c r="A173" s="3"/>
      <c r="B173" s="3"/>
      <c r="C173" s="2"/>
    </row>
    <row r="174" spans="1:3" x14ac:dyDescent="0.2">
      <c r="A174" s="3"/>
      <c r="B174" s="3"/>
      <c r="C174" s="2"/>
    </row>
    <row r="175" spans="1:3" x14ac:dyDescent="0.2">
      <c r="A175" s="3"/>
      <c r="B175" s="3"/>
      <c r="C175" s="2"/>
    </row>
    <row r="176" spans="1:3" x14ac:dyDescent="0.2">
      <c r="A176" s="3"/>
      <c r="B176" s="3"/>
      <c r="C176" s="2"/>
    </row>
    <row r="177" spans="1:3" x14ac:dyDescent="0.2">
      <c r="A177" s="3"/>
      <c r="B177" s="3"/>
      <c r="C177" s="2"/>
    </row>
    <row r="178" spans="1:3" x14ac:dyDescent="0.2">
      <c r="A178" s="3"/>
      <c r="B178" s="3"/>
      <c r="C178" s="2"/>
    </row>
    <row r="179" spans="1:3" x14ac:dyDescent="0.2">
      <c r="A179" s="3"/>
      <c r="B179" s="3"/>
      <c r="C179" s="2"/>
    </row>
    <row r="180" spans="1:3" x14ac:dyDescent="0.2">
      <c r="A180" s="3"/>
      <c r="B180" s="3"/>
      <c r="C180" s="2"/>
    </row>
    <row r="181" spans="1:3" x14ac:dyDescent="0.2">
      <c r="A181" s="3"/>
      <c r="B181" s="3"/>
      <c r="C181" s="2"/>
    </row>
    <row r="182" spans="1:3" x14ac:dyDescent="0.2">
      <c r="A182" s="3"/>
      <c r="B182" s="3"/>
      <c r="C182" s="2"/>
    </row>
    <row r="183" spans="1:3" x14ac:dyDescent="0.2">
      <c r="A183" s="3"/>
      <c r="B183" s="3"/>
      <c r="C183" s="2"/>
    </row>
    <row r="184" spans="1:3" x14ac:dyDescent="0.2">
      <c r="A184" s="3"/>
      <c r="B184" s="3"/>
      <c r="C184" s="2"/>
    </row>
    <row r="185" spans="1:3" x14ac:dyDescent="0.2">
      <c r="A185" s="3"/>
      <c r="B185" s="3"/>
      <c r="C185" s="2"/>
    </row>
    <row r="186" spans="1:3" x14ac:dyDescent="0.2">
      <c r="A186" s="3"/>
      <c r="B186" s="3"/>
    </row>
    <row r="187" spans="1:3" x14ac:dyDescent="0.2">
      <c r="A187" s="3"/>
      <c r="B187" s="3"/>
    </row>
    <row r="188" spans="1:3" x14ac:dyDescent="0.2">
      <c r="A188" s="3"/>
      <c r="B188" s="3"/>
    </row>
    <row r="189" spans="1:3" x14ac:dyDescent="0.2">
      <c r="A189" s="3"/>
      <c r="B189" s="3"/>
    </row>
    <row r="190" spans="1:3" x14ac:dyDescent="0.2">
      <c r="A190" s="3"/>
      <c r="B190" s="3"/>
    </row>
    <row r="191" spans="1:3" x14ac:dyDescent="0.2">
      <c r="A191" s="3"/>
      <c r="B191" s="3"/>
    </row>
    <row r="192" spans="1:3" x14ac:dyDescent="0.2">
      <c r="A192" s="3"/>
      <c r="B192" s="3"/>
    </row>
    <row r="193" spans="1:2" x14ac:dyDescent="0.2">
      <c r="A193" s="3"/>
      <c r="B193" s="3"/>
    </row>
    <row r="194" spans="1:2" x14ac:dyDescent="0.2">
      <c r="A194" s="3"/>
      <c r="B194" s="3"/>
    </row>
    <row r="195" spans="1:2" x14ac:dyDescent="0.2">
      <c r="A195" s="3"/>
      <c r="B195" s="3"/>
    </row>
    <row r="196" spans="1:2" x14ac:dyDescent="0.2">
      <c r="A196" s="3"/>
      <c r="B196" s="3"/>
    </row>
    <row r="197" spans="1:2" x14ac:dyDescent="0.2">
      <c r="A197" s="3"/>
      <c r="B197" s="3"/>
    </row>
    <row r="198" spans="1:2" x14ac:dyDescent="0.2">
      <c r="A198" s="3"/>
      <c r="B198" s="3"/>
    </row>
    <row r="199" spans="1:2" x14ac:dyDescent="0.2">
      <c r="A199" s="3"/>
      <c r="B199" s="3"/>
    </row>
    <row r="200" spans="1:2" x14ac:dyDescent="0.2">
      <c r="A200" s="3"/>
      <c r="B200" s="3"/>
    </row>
    <row r="201" spans="1:2" x14ac:dyDescent="0.2">
      <c r="A201" s="3"/>
      <c r="B201" s="3"/>
    </row>
    <row r="202" spans="1:2" x14ac:dyDescent="0.2">
      <c r="A202" s="3"/>
      <c r="B202" s="3"/>
    </row>
    <row r="203" spans="1:2" x14ac:dyDescent="0.2">
      <c r="A203" s="3"/>
      <c r="B203" s="3"/>
    </row>
    <row r="204" spans="1:2" x14ac:dyDescent="0.2">
      <c r="A204" s="3"/>
      <c r="B204" s="3"/>
    </row>
    <row r="205" spans="1:2" x14ac:dyDescent="0.2">
      <c r="A205" s="3"/>
      <c r="B205" s="3"/>
    </row>
    <row r="206" spans="1:2" x14ac:dyDescent="0.2">
      <c r="A206" s="3"/>
      <c r="B206" s="3"/>
    </row>
    <row r="207" spans="1:2" x14ac:dyDescent="0.2">
      <c r="A207" s="3"/>
      <c r="B207" s="3"/>
    </row>
    <row r="208" spans="1:2" x14ac:dyDescent="0.2">
      <c r="A208" s="3"/>
      <c r="B208" s="3"/>
    </row>
    <row r="209" spans="1:2" x14ac:dyDescent="0.2">
      <c r="A209" s="3"/>
      <c r="B209" s="3"/>
    </row>
    <row r="210" spans="1:2" x14ac:dyDescent="0.2">
      <c r="A210" s="3"/>
      <c r="B210" s="3"/>
    </row>
    <row r="211" spans="1:2" x14ac:dyDescent="0.2">
      <c r="A211" s="3"/>
      <c r="B211" s="3"/>
    </row>
    <row r="212" spans="1:2" x14ac:dyDescent="0.2">
      <c r="A212" s="3"/>
      <c r="B212" s="3"/>
    </row>
    <row r="213" spans="1:2" x14ac:dyDescent="0.2">
      <c r="A213" s="3"/>
      <c r="B213" s="3"/>
    </row>
    <row r="214" spans="1:2" x14ac:dyDescent="0.2">
      <c r="A214" s="3"/>
      <c r="B214" s="3"/>
    </row>
    <row r="215" spans="1:2" x14ac:dyDescent="0.2">
      <c r="A215" s="3"/>
      <c r="B215" s="3"/>
    </row>
    <row r="216" spans="1:2" x14ac:dyDescent="0.2">
      <c r="A216" s="3"/>
      <c r="B216" s="3"/>
    </row>
    <row r="217" spans="1:2" x14ac:dyDescent="0.2">
      <c r="A217" s="3"/>
      <c r="B217" s="3"/>
    </row>
    <row r="218" spans="1:2" x14ac:dyDescent="0.2">
      <c r="A218" s="3"/>
      <c r="B218" s="3"/>
    </row>
    <row r="219" spans="1:2" x14ac:dyDescent="0.2">
      <c r="A219" s="3"/>
      <c r="B219" s="3"/>
    </row>
    <row r="220" spans="1:2" x14ac:dyDescent="0.2">
      <c r="A220" s="3"/>
      <c r="B220" s="3"/>
    </row>
    <row r="221" spans="1:2" x14ac:dyDescent="0.2">
      <c r="A221" s="3"/>
      <c r="B221" s="3"/>
    </row>
    <row r="222" spans="1:2" x14ac:dyDescent="0.2">
      <c r="A222" s="3"/>
      <c r="B222" s="3"/>
    </row>
  </sheetData>
  <mergeCells count="8">
    <mergeCell ref="A108:C108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9" orientation="portrait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1" manualBreakCount="1">
    <brk id="10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2018-09-12T07:05:05Z</cp:lastPrinted>
  <dcterms:created xsi:type="dcterms:W3CDTF">2005-04-08T06:14:05Z</dcterms:created>
  <dcterms:modified xsi:type="dcterms:W3CDTF">2018-09-18T06:33:37Z</dcterms:modified>
</cp:coreProperties>
</file>