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Лист1!$A$1:$E$68</definedName>
  </definedNames>
  <calcPr calcId="145621"/>
</workbook>
</file>

<file path=xl/calcChain.xml><?xml version="1.0" encoding="utf-8"?>
<calcChain xmlns="http://schemas.openxmlformats.org/spreadsheetml/2006/main">
  <c r="C21" i="1" l="1"/>
  <c r="C53" i="1"/>
  <c r="C30" i="1"/>
  <c r="B21" i="1" l="1"/>
  <c r="C44" i="1" l="1"/>
  <c r="C42" i="1" l="1"/>
  <c r="C40" i="1"/>
  <c r="C39" i="1"/>
  <c r="C38" i="1"/>
  <c r="C37" i="1"/>
  <c r="C36" i="1"/>
  <c r="C19" i="1"/>
  <c r="C17" i="1"/>
  <c r="B30" i="1"/>
  <c r="C62" i="1" l="1"/>
  <c r="C63" i="1" l="1"/>
  <c r="C45" i="1" l="1"/>
  <c r="B57" i="1" l="1"/>
  <c r="B58" i="1"/>
  <c r="B54" i="1" l="1"/>
  <c r="B55" i="1"/>
  <c r="B56" i="1"/>
  <c r="B53" i="1" l="1"/>
  <c r="B31" i="1"/>
  <c r="C48" i="1"/>
  <c r="C28" i="1"/>
  <c r="C11" i="1"/>
  <c r="C12" i="1"/>
  <c r="C13" i="1"/>
  <c r="B34" i="1" l="1"/>
  <c r="D59" i="1" l="1"/>
  <c r="E59" i="1"/>
  <c r="C59" i="1"/>
  <c r="B60" i="1"/>
  <c r="B59" i="1" l="1"/>
  <c r="C22" i="1"/>
  <c r="C14" i="1"/>
  <c r="B48" i="1" l="1"/>
  <c r="B29" i="1"/>
  <c r="B33" i="1"/>
  <c r="B51" i="1"/>
  <c r="C43" i="1"/>
  <c r="B43" i="1" s="1"/>
  <c r="C41" i="1"/>
  <c r="B50" i="1"/>
  <c r="B49" i="1"/>
  <c r="B35" i="1"/>
  <c r="B32" i="1"/>
  <c r="C20" i="1"/>
  <c r="C18" i="1"/>
  <c r="C24" i="1"/>
  <c r="B23" i="1"/>
  <c r="B27" i="1"/>
  <c r="B26" i="1"/>
  <c r="B17" i="1" l="1"/>
  <c r="B11" i="1"/>
  <c r="B12" i="1"/>
  <c r="C15" i="1"/>
  <c r="C10" i="1" s="1"/>
  <c r="B14" i="1"/>
  <c r="B13" i="1"/>
  <c r="B62" i="1"/>
  <c r="B15" i="1"/>
  <c r="B16" i="1"/>
  <c r="B18" i="1"/>
  <c r="B19" i="1"/>
  <c r="B20" i="1"/>
  <c r="B22" i="1"/>
  <c r="B24" i="1"/>
  <c r="B25" i="1"/>
  <c r="B28" i="1"/>
  <c r="B36" i="1"/>
  <c r="B37" i="1"/>
  <c r="B38" i="1"/>
  <c r="B39" i="1"/>
  <c r="B40" i="1"/>
  <c r="B41" i="1"/>
  <c r="B42" i="1"/>
  <c r="B44" i="1"/>
  <c r="B45" i="1"/>
  <c r="B46" i="1"/>
  <c r="B47" i="1"/>
  <c r="B52" i="1"/>
  <c r="B63" i="1" l="1"/>
  <c r="C61" i="1" l="1"/>
  <c r="C9" i="1" l="1"/>
  <c r="D61" i="1" l="1"/>
  <c r="E61" i="1"/>
  <c r="D10" i="1"/>
  <c r="D9" i="1" s="1"/>
  <c r="E10" i="1"/>
  <c r="E9" i="1" s="1"/>
  <c r="B61" i="1" l="1"/>
  <c r="B10" i="1"/>
  <c r="B9" i="1"/>
</calcChain>
</file>

<file path=xl/sharedStrings.xml><?xml version="1.0" encoding="utf-8"?>
<sst xmlns="http://schemas.openxmlformats.org/spreadsheetml/2006/main" count="68" uniqueCount="68">
  <si>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</si>
  <si>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</si>
  <si>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</si>
  <si>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</si>
  <si>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</si>
  <si>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</si>
  <si>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</si>
  <si>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Назва об'єкта</t>
  </si>
  <si>
    <t>Реконструкція спортивної споруди зі штучним льодом "Льодова арена"  у м. Кривий Ріг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</si>
  <si>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</si>
  <si>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</si>
  <si>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Управління капітального будівництва виконкому Криворізької міської ради</t>
  </si>
  <si>
    <t>Управління економіки виконкому Криворізької міської ради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</si>
  <si>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</si>
  <si>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</si>
  <si>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</si>
  <si>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Універсальний спортивний комплекс в парку культури і відпочинку ім. Б.Хмельницького (Дзержинський район), м. Кривий Ріг - будівництво</t>
  </si>
  <si>
    <t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</t>
  </si>
  <si>
    <t>Реконструкція приміщень під амбулаторію "Центру первинної медико-санітарної допомоги №1" по вул. Івана Сірка, 24 в м. Кривий Ріг Дніпропетровської області</t>
  </si>
  <si>
    <t>Реконструкція приміщень під амбулаторію  "Центру первинної медико-санітарної допомоги №2" по  вул. Ватутіна, 43/5, приміщення 129 в                                   м. Кривий Ріг Дніпропетровської області</t>
  </si>
  <si>
    <t>Реконструкція приміщень під амбулаторію "Центру первинної медико-санітарної допомоги №2" по вул. Ватутіна, 61 в м. Кривий Ріг Дніпропетровської області</t>
  </si>
  <si>
    <t>Секретар міської ради</t>
  </si>
  <si>
    <t>С.Маляренко</t>
  </si>
  <si>
    <t>Реконструкція будівлі на вул. Красноярській, 9 під розміщення дошкільного навчального закладу в                    м. Кривий Ріг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</si>
  <si>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</si>
  <si>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підземного пішохідного переходу на вул. Лермонтова в м. Кривому Розі Дніпропетровської області</t>
  </si>
  <si>
    <t>Проспект Карла Маркса, м. Кривий Ріг – реконструкція</t>
  </si>
  <si>
    <t>Нове будівництво кладовища "Всебратське-3" в               м. Кривому Розі Дніпропетровської області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</si>
  <si>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м. Кривий Ріг</t>
  </si>
  <si>
    <t xml:space="preserve">об'єктів, видатки на які заплановано проводити в 2018 році  бюджетним коштом  </t>
  </si>
  <si>
    <t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                      вул. Шкільна, 27ж</t>
  </si>
  <si>
    <t>Реконструкція будівлі на вул. Саласюка, 66а під розміщення центру позашкільної освіти в                              м. Кривий Ріг Дніпропетровської області</t>
  </si>
  <si>
    <t>4</t>
  </si>
  <si>
    <t>5</t>
  </si>
  <si>
    <t>Нове будівництво котельні та теплових мереж до загальноосвітньої школи I-III ступенів №63 по вул. Агафонова, 14а  в м. Кривий Ріг Дніпропетровської області</t>
  </si>
  <si>
    <t>Газифікація вулиць Літке, Лугова, Лафарга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</si>
  <si>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</si>
  <si>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</si>
  <si>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</si>
  <si>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"Центр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</si>
  <si>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Технічне переоснащення шляхом проведення комплексної термомодернізації будівлі  комунального  дошкільного навчального закладу  №15 за адресою: вул. Степана Тільги,15,                                    м. Кривий  Ріг, Дніпропетровська область</t>
  </si>
  <si>
    <t>Технічне переоснащення шляхом проведення комплексної термомодернізації будівлі комунального комбінованого дошкільного навчального закладу №231 за адресою:                 пр-т Миру, 48а, м. Кривий  Ріг, Дніпропетровська область</t>
  </si>
  <si>
    <t>Будівництво мереж зовнішнього освітлення</t>
  </si>
  <si>
    <t xml:space="preserve">Нове будівництво житлового будинку на основі незавершеного будівництвом гуртожитку за адресою: вул. Туполєва, м. Кривий Ріг, Дніпропетровська обл., 50000 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</si>
  <si>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</si>
  <si>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Управління освіти і науки виконкому Криворізької міської ради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</si>
  <si>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                  вул. Макаренка, 2Б, м.Кривий Ріг, Дніпропетровська область</t>
  </si>
  <si>
    <t>Реконструкція приміщень під амбулаторію "Центру первинної медико-санітарної допомоги №6" по вул. Переяславській, 18 в м. Кривий Ріг Дніпропетровської області</t>
  </si>
  <si>
    <t>Знесення будівель і споруд (розбирання залишків зруйнованих будівель)</t>
  </si>
  <si>
    <t xml:space="preserve">Будівництво дороги від храму громади на честь Різдва  Христового парафії Криворізької єпархії УПЦ (мкр. Східний - 2,3) до об’їзної дороги, що з’єднує вул. Дніпропетровське шосе з                                      вул. Фабричною  </t>
  </si>
  <si>
    <t>Реконструкція приміщень під амбулаторію  "Центру первинної медико-санітарної допомоги №5"  по вул. Рокоссовського, 9, приміщення 26  в м. Кривий Ріг Дніпропетровської області</t>
  </si>
  <si>
    <t>Нове будівництво блочної котельні та теплових мереж, розташованих на вулиці Тбіліській міста Кривого Рогу Дніпропетровської області</t>
  </si>
  <si>
    <t>Нове будівництво блочної котельні та теплових мереж, розташованих на вулиці Криворіжсталі міста Кривого Рогу Дніпропетровської області</t>
  </si>
  <si>
    <t>Нове будівництво котельні №3, розташованої у Металургійному районі міста Кривого Рогу Дніпропетровської області</t>
  </si>
  <si>
    <t>Реконструкція приміщень під амбулаторію "Центру первинної медико-санітарної допомоги №5" по вул. Вернадського, 141"В" в м. Кривий Ріг Дніпропетровської області</t>
  </si>
  <si>
    <t>Реконструкція спортивного комплексу "Металург" комунального позашкільного навчального закладу "Дитячо-юнацька спортивна школа №1" Криворізької міської ради на пр-ті Металургів, 5 в м. Кривому Розі Дніпропетровської області, 50006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</si>
  <si>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 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</si>
  <si>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Реконструкція котельні  "Гігант", розташованої на території промислового майданчика шахти "Гігант" на вулиці Дарвіна в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</si>
  <si>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Телевізійній,3 в Довгинцівському районі міста Кривого Рогу Дніпропетровської області</t>
  </si>
  <si>
    <t>Реконструкція будівлі, розташованої за адресою: вул. Житомирська, 2а в м. Кривому Розі Дніпропетровської області, під розміщення комунального підприємства "Криворізький міський театр ляльок"</t>
  </si>
  <si>
    <t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                        вул. Дружби, 2 в м. Кривому Розі Дніпропетровської області</t>
  </si>
  <si>
    <t>Нове будівництво дороги від вул. Гетьманської  до вул. Електроніки в Саксаганському та Центрально-Міському районах м. Кривого Рогу Дніпропетровської області, 50000</t>
  </si>
  <si>
    <t>Нове будівництво спортивного майданчику відкритого типу з улаштуванням баскетбольного поля, тенісних кортів та трибун в парку культури і відпочинку ім. Б.Хмельницького (Металургійний район) в м. Кривому Розі  Дніпропетровської області</t>
  </si>
  <si>
    <t>Нове будівництво блочної котельні та теплових мереж на вул. Оренбурзькій в м. Кривому Розі  Дніпропетровської області</t>
  </si>
  <si>
    <t>Реконструкція приміщень під амбулаторію "Центру первинної медико-санітарної допомоги №6" по вул. Миколаївське шосе, 21,                                                         приміщення 17 в м. Кривий Ріг Дніпропетровської області, 50067</t>
  </si>
  <si>
    <t xml:space="preserve">Додаток </t>
  </si>
  <si>
    <t>Придбання  предметів та матеріалів для реалізації конкурсу проектів місцевого розвитку "Громадський бюджет",  послуги з висвітлення діяльності щодо соціально-економічного та культурного розвитку міста, консультування, тренінги,  виготовлення друкованої продукції та інші видатки</t>
  </si>
  <si>
    <t xml:space="preserve">до рішення міської ради 29.08.2018 №2932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</si>
</sst>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5" fillId="2" borderId="1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view="pageBreakPreview" zoomScale="85" zoomScaleNormal="100" zoomScaleSheetLayoutView="85" workbookViewId="0">
      <selection activeCell="E2" sqref="E2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7.7109375" customWidth="1"/>
    <col min="5" max="5" width="27.5703125" customWidth="1"/>
  </cols>
  <sheetData>
    <row r="1" spans="1:5" ht="15.75" customHeight="1" x14ac:dyDescent="0.25">
      <c r="A1" s="1"/>
      <c r="B1" s="2"/>
      <c r="C1" s="3"/>
      <c r="E1" s="19" t="s">
        <v>65</v>
      </c>
    </row>
    <row r="2" spans="1:5" ht="36.75" customHeight="1" x14ac:dyDescent="0.3">
      <c r="A2" s="4"/>
      <c r="B2" s="4"/>
      <c r="C2" s="5"/>
      <c r="E2" s="18" t="s">
        <v>67</v>
      </c>
    </row>
    <row r="3" spans="1:5" ht="18.75" x14ac:dyDescent="0.3">
      <c r="A3" s="5"/>
      <c r="B3" s="5"/>
      <c r="C3" s="5"/>
      <c r="D3" s="5"/>
    </row>
    <row r="4" spans="1:5" ht="20.25" x14ac:dyDescent="0.25">
      <c r="A4" s="20" t="s">
        <v>0</v>
      </c>
      <c r="B4" s="20"/>
      <c r="C4" s="20"/>
      <c r="D4" s="20"/>
      <c r="E4" s="20"/>
    </row>
    <row r="5" spans="1:5" ht="25.5" customHeight="1" x14ac:dyDescent="0.25">
      <c r="A5" s="21" t="s">
        <v>29</v>
      </c>
      <c r="B5" s="21"/>
      <c r="C5" s="21"/>
      <c r="D5" s="21"/>
      <c r="E5" s="21"/>
    </row>
    <row r="7" spans="1:5" ht="51.75" customHeight="1" x14ac:dyDescent="0.25">
      <c r="A7" s="17" t="s">
        <v>7</v>
      </c>
      <c r="B7" s="17" t="s">
        <v>1</v>
      </c>
      <c r="C7" s="16" t="s">
        <v>2</v>
      </c>
      <c r="D7" s="17" t="s">
        <v>3</v>
      </c>
      <c r="E7" s="17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 t="s">
        <v>32</v>
      </c>
      <c r="E8" s="6" t="s">
        <v>33</v>
      </c>
    </row>
    <row r="9" spans="1:5" ht="18.75" x14ac:dyDescent="0.25">
      <c r="A9" s="7" t="s">
        <v>5</v>
      </c>
      <c r="B9" s="13">
        <f>SUM(C9:E9)</f>
        <v>78671587.680000007</v>
      </c>
      <c r="C9" s="13">
        <f>SUM(C10+C59+C61)</f>
        <v>77601235.270000011</v>
      </c>
      <c r="D9" s="13">
        <f>SUM(D10+D59+D61)</f>
        <v>0</v>
      </c>
      <c r="E9" s="13">
        <f>SUM(E10+E59+E61)</f>
        <v>1070352.4099999999</v>
      </c>
    </row>
    <row r="10" spans="1:5" ht="38.25" customHeight="1" x14ac:dyDescent="0.25">
      <c r="A10" s="12" t="s">
        <v>11</v>
      </c>
      <c r="B10" s="13">
        <f t="shared" ref="B10:B63" si="0">C10+D10+E10</f>
        <v>74599085.270000011</v>
      </c>
      <c r="C10" s="13">
        <f>SUM(C11:C58)</f>
        <v>74599085.270000011</v>
      </c>
      <c r="D10" s="13">
        <f>SUM(D11:D20)</f>
        <v>0</v>
      </c>
      <c r="E10" s="13">
        <f>SUM(E11:E20)</f>
        <v>0</v>
      </c>
    </row>
    <row r="11" spans="1:5" ht="69" customHeight="1" x14ac:dyDescent="0.25">
      <c r="A11" s="8" t="s">
        <v>28</v>
      </c>
      <c r="B11" s="11">
        <f t="shared" si="0"/>
        <v>6475724</v>
      </c>
      <c r="C11" s="11">
        <f>1123700+105424.7+5246599.3</f>
        <v>6475724</v>
      </c>
      <c r="D11" s="11">
        <v>0</v>
      </c>
      <c r="E11" s="11">
        <v>0</v>
      </c>
    </row>
    <row r="12" spans="1:5" ht="65.25" customHeight="1" x14ac:dyDescent="0.25">
      <c r="A12" s="8" t="s">
        <v>13</v>
      </c>
      <c r="B12" s="11">
        <f t="shared" si="0"/>
        <v>2835367</v>
      </c>
      <c r="C12" s="11">
        <f>320500+1835366.06+679500.94</f>
        <v>2835367</v>
      </c>
      <c r="D12" s="11">
        <v>0</v>
      </c>
      <c r="E12" s="11">
        <v>0</v>
      </c>
    </row>
    <row r="13" spans="1:5" ht="15.75" x14ac:dyDescent="0.25">
      <c r="A13" s="8" t="s">
        <v>14</v>
      </c>
      <c r="B13" s="11">
        <f t="shared" si="0"/>
        <v>10158907</v>
      </c>
      <c r="C13" s="11">
        <f>200000+42608.7+9916298.3</f>
        <v>10158907</v>
      </c>
      <c r="D13" s="11">
        <v>0</v>
      </c>
      <c r="E13" s="11">
        <v>0</v>
      </c>
    </row>
    <row r="14" spans="1:5" ht="78.75" x14ac:dyDescent="0.25">
      <c r="A14" s="8" t="s">
        <v>10</v>
      </c>
      <c r="B14" s="11">
        <f t="shared" si="0"/>
        <v>8126256.3600000003</v>
      </c>
      <c r="C14" s="11">
        <f>7879500+246756.36</f>
        <v>8126256.3600000003</v>
      </c>
      <c r="D14" s="11">
        <v>0</v>
      </c>
      <c r="E14" s="11">
        <v>0</v>
      </c>
    </row>
    <row r="15" spans="1:5" ht="94.5" x14ac:dyDescent="0.25">
      <c r="A15" s="9" t="s">
        <v>44</v>
      </c>
      <c r="B15" s="11">
        <f t="shared" si="0"/>
        <v>6805955.5</v>
      </c>
      <c r="C15" s="11">
        <f>6801900+4055.5</f>
        <v>6805955.5</v>
      </c>
      <c r="D15" s="11">
        <v>0</v>
      </c>
      <c r="E15" s="11">
        <v>0</v>
      </c>
    </row>
    <row r="16" spans="1:5" ht="78.75" x14ac:dyDescent="0.25">
      <c r="A16" s="9" t="s">
        <v>24</v>
      </c>
      <c r="B16" s="11">
        <f t="shared" si="0"/>
        <v>4200000</v>
      </c>
      <c r="C16" s="11">
        <v>4200000</v>
      </c>
      <c r="D16" s="11">
        <v>0</v>
      </c>
      <c r="E16" s="11">
        <v>0</v>
      </c>
    </row>
    <row r="17" spans="1:5" ht="63" x14ac:dyDescent="0.25">
      <c r="A17" s="9" t="s">
        <v>34</v>
      </c>
      <c r="B17" s="11">
        <f t="shared" si="0"/>
        <v>758710</v>
      </c>
      <c r="C17" s="11">
        <f>420170.17+1293539.83-300000-55000-600000</f>
        <v>758710</v>
      </c>
      <c r="D17" s="11">
        <v>0</v>
      </c>
      <c r="E17" s="11">
        <v>0</v>
      </c>
    </row>
    <row r="18" spans="1:5" ht="50.25" customHeight="1" x14ac:dyDescent="0.25">
      <c r="A18" s="9" t="s">
        <v>15</v>
      </c>
      <c r="B18" s="11">
        <f t="shared" si="0"/>
        <v>12898246.199999999</v>
      </c>
      <c r="C18" s="11">
        <f>12700000+198246.2</f>
        <v>12898246.199999999</v>
      </c>
      <c r="D18" s="11">
        <v>0</v>
      </c>
      <c r="E18" s="11">
        <v>0</v>
      </c>
    </row>
    <row r="19" spans="1:5" ht="94.5" x14ac:dyDescent="0.25">
      <c r="A19" s="10" t="s">
        <v>30</v>
      </c>
      <c r="B19" s="11">
        <f t="shared" si="0"/>
        <v>4737239.8499999996</v>
      </c>
      <c r="C19" s="11">
        <f>4927300+3739.85-193800</f>
        <v>4737239.8499999996</v>
      </c>
      <c r="D19" s="11">
        <v>0</v>
      </c>
      <c r="E19" s="11">
        <v>0</v>
      </c>
    </row>
    <row r="20" spans="1:5" ht="63" x14ac:dyDescent="0.25">
      <c r="A20" s="9" t="s">
        <v>23</v>
      </c>
      <c r="B20" s="11">
        <f t="shared" si="0"/>
        <v>5011607.5999999996</v>
      </c>
      <c r="C20" s="11">
        <f>5000000+11607.6</f>
        <v>5011607.5999999996</v>
      </c>
      <c r="D20" s="11">
        <v>0</v>
      </c>
      <c r="E20" s="11">
        <v>0</v>
      </c>
    </row>
    <row r="21" spans="1:5" ht="47.25" x14ac:dyDescent="0.25">
      <c r="A21" s="9" t="s">
        <v>31</v>
      </c>
      <c r="B21" s="11">
        <f>C21+D21+E21</f>
        <v>738824.73000000045</v>
      </c>
      <c r="C21" s="11">
        <f>5000000+425024.73-4686200</f>
        <v>738824.73000000045</v>
      </c>
      <c r="D21" s="11">
        <v>0</v>
      </c>
      <c r="E21" s="11">
        <v>0</v>
      </c>
    </row>
    <row r="22" spans="1:5" ht="63" x14ac:dyDescent="0.25">
      <c r="A22" s="9" t="s">
        <v>16</v>
      </c>
      <c r="B22" s="11">
        <f t="shared" si="0"/>
        <v>3569816.3</v>
      </c>
      <c r="C22" s="11">
        <f>3100000+469816.3</f>
        <v>3569816.3</v>
      </c>
      <c r="D22" s="11">
        <v>0</v>
      </c>
      <c r="E22" s="11">
        <v>0</v>
      </c>
    </row>
    <row r="23" spans="1:5" ht="94.5" x14ac:dyDescent="0.25">
      <c r="A23" s="9" t="s">
        <v>62</v>
      </c>
      <c r="B23" s="11">
        <f t="shared" si="0"/>
        <v>86021.65</v>
      </c>
      <c r="C23" s="11">
        <v>86021.65</v>
      </c>
      <c r="D23" s="11">
        <v>0</v>
      </c>
      <c r="E23" s="11">
        <v>0</v>
      </c>
    </row>
    <row r="24" spans="1:5" ht="102" customHeight="1" x14ac:dyDescent="0.25">
      <c r="A24" s="9" t="s">
        <v>55</v>
      </c>
      <c r="B24" s="11">
        <f t="shared" si="0"/>
        <v>425360.51</v>
      </c>
      <c r="C24" s="11">
        <f>300000+125360.51</f>
        <v>425360.51</v>
      </c>
      <c r="D24" s="11">
        <v>0</v>
      </c>
      <c r="E24" s="11">
        <v>0</v>
      </c>
    </row>
    <row r="25" spans="1:5" ht="51.75" customHeight="1" x14ac:dyDescent="0.25">
      <c r="A25" s="9" t="s">
        <v>8</v>
      </c>
      <c r="B25" s="11">
        <f t="shared" si="0"/>
        <v>200000</v>
      </c>
      <c r="C25" s="11">
        <v>200000</v>
      </c>
      <c r="D25" s="11">
        <v>0</v>
      </c>
      <c r="E25" s="11">
        <v>0</v>
      </c>
    </row>
    <row r="26" spans="1:5" ht="47.25" x14ac:dyDescent="0.25">
      <c r="A26" s="9" t="s">
        <v>63</v>
      </c>
      <c r="B26" s="11">
        <f t="shared" si="0"/>
        <v>16876.59</v>
      </c>
      <c r="C26" s="11">
        <v>16876.59</v>
      </c>
      <c r="D26" s="11">
        <v>0</v>
      </c>
      <c r="E26" s="11">
        <v>0</v>
      </c>
    </row>
    <row r="27" spans="1:5" ht="15.75" x14ac:dyDescent="0.25">
      <c r="A27" s="10" t="s">
        <v>35</v>
      </c>
      <c r="B27" s="11">
        <f t="shared" si="0"/>
        <v>39639.85</v>
      </c>
      <c r="C27" s="11">
        <v>39639.85</v>
      </c>
      <c r="D27" s="11">
        <v>0</v>
      </c>
      <c r="E27" s="11">
        <v>0</v>
      </c>
    </row>
    <row r="28" spans="1:5" ht="39" customHeight="1" x14ac:dyDescent="0.25">
      <c r="A28" s="9" t="s">
        <v>9</v>
      </c>
      <c r="B28" s="11">
        <f t="shared" si="0"/>
        <v>592151.73</v>
      </c>
      <c r="C28" s="11">
        <f>100000+132151.73+360000</f>
        <v>592151.73</v>
      </c>
      <c r="D28" s="11">
        <v>0</v>
      </c>
      <c r="E28" s="11">
        <v>0</v>
      </c>
    </row>
    <row r="29" spans="1:5" ht="94.5" x14ac:dyDescent="0.25">
      <c r="A29" s="9" t="s">
        <v>40</v>
      </c>
      <c r="B29" s="11">
        <f t="shared" si="0"/>
        <v>6793.55</v>
      </c>
      <c r="C29" s="11">
        <v>6793.55</v>
      </c>
      <c r="D29" s="11">
        <v>0</v>
      </c>
      <c r="E29" s="11">
        <v>0</v>
      </c>
    </row>
    <row r="30" spans="1:5" ht="63" x14ac:dyDescent="0.25">
      <c r="A30" s="9" t="s">
        <v>51</v>
      </c>
      <c r="B30" s="11">
        <f>C30+D30+E30</f>
        <v>425000</v>
      </c>
      <c r="C30" s="11">
        <f>850000-425000</f>
        <v>425000</v>
      </c>
      <c r="D30" s="11">
        <v>0</v>
      </c>
      <c r="E30" s="11">
        <v>0</v>
      </c>
    </row>
    <row r="31" spans="1:5" ht="189" x14ac:dyDescent="0.25">
      <c r="A31" s="9" t="s">
        <v>56</v>
      </c>
      <c r="B31" s="11">
        <f t="shared" si="0"/>
        <v>200090.1</v>
      </c>
      <c r="C31" s="11">
        <v>200090.1</v>
      </c>
      <c r="D31" s="11">
        <v>0</v>
      </c>
      <c r="E31" s="11">
        <v>0</v>
      </c>
    </row>
    <row r="32" spans="1:5" ht="157.5" x14ac:dyDescent="0.25">
      <c r="A32" s="9" t="s">
        <v>36</v>
      </c>
      <c r="B32" s="11">
        <f t="shared" si="0"/>
        <v>164213.76000000001</v>
      </c>
      <c r="C32" s="11">
        <v>164213.76000000001</v>
      </c>
      <c r="D32" s="11">
        <v>0</v>
      </c>
      <c r="E32" s="11">
        <v>0</v>
      </c>
    </row>
    <row r="33" spans="1:5" ht="104.25" customHeight="1" x14ac:dyDescent="0.25">
      <c r="A33" s="9" t="s">
        <v>41</v>
      </c>
      <c r="B33" s="11">
        <f t="shared" si="0"/>
        <v>7213.68</v>
      </c>
      <c r="C33" s="11">
        <v>7213.68</v>
      </c>
      <c r="D33" s="11">
        <v>0</v>
      </c>
      <c r="E33" s="11">
        <v>0</v>
      </c>
    </row>
    <row r="34" spans="1:5" ht="44.25" customHeight="1" x14ac:dyDescent="0.25">
      <c r="A34" s="9" t="s">
        <v>48</v>
      </c>
      <c r="B34" s="11">
        <f t="shared" si="0"/>
        <v>271200</v>
      </c>
      <c r="C34" s="11">
        <v>271200</v>
      </c>
      <c r="D34" s="11">
        <v>0</v>
      </c>
      <c r="E34" s="11">
        <v>0</v>
      </c>
    </row>
    <row r="35" spans="1:5" ht="204.75" x14ac:dyDescent="0.25">
      <c r="A35" s="9" t="s">
        <v>37</v>
      </c>
      <c r="B35" s="11">
        <f t="shared" si="0"/>
        <v>186115.83</v>
      </c>
      <c r="C35" s="11">
        <v>186115.83</v>
      </c>
      <c r="D35" s="11">
        <v>0</v>
      </c>
      <c r="E35" s="11">
        <v>0</v>
      </c>
    </row>
    <row r="36" spans="1:5" ht="78.75" x14ac:dyDescent="0.25">
      <c r="A36" s="9" t="s">
        <v>64</v>
      </c>
      <c r="B36" s="11">
        <f t="shared" si="0"/>
        <v>280000</v>
      </c>
      <c r="C36" s="11">
        <f>100000+120000+60000</f>
        <v>280000</v>
      </c>
      <c r="D36" s="11">
        <v>0</v>
      </c>
      <c r="E36" s="11">
        <v>0</v>
      </c>
    </row>
    <row r="37" spans="1:5" ht="78.75" x14ac:dyDescent="0.25">
      <c r="A37" s="9" t="s">
        <v>19</v>
      </c>
      <c r="B37" s="11">
        <f t="shared" si="0"/>
        <v>380181.03</v>
      </c>
      <c r="C37" s="11">
        <f>100000+90181.03+100000+90000</f>
        <v>380181.03</v>
      </c>
      <c r="D37" s="11">
        <v>0</v>
      </c>
      <c r="E37" s="11">
        <v>0</v>
      </c>
    </row>
    <row r="38" spans="1:5" ht="63" x14ac:dyDescent="0.25">
      <c r="A38" s="9" t="s">
        <v>17</v>
      </c>
      <c r="B38" s="11">
        <f t="shared" si="0"/>
        <v>275864.68</v>
      </c>
      <c r="C38" s="11">
        <f>100000+65864.68+50000+60000</f>
        <v>275864.68</v>
      </c>
      <c r="D38" s="11">
        <v>0</v>
      </c>
      <c r="E38" s="11">
        <v>0</v>
      </c>
    </row>
    <row r="39" spans="1:5" ht="63" x14ac:dyDescent="0.25">
      <c r="A39" s="9" t="s">
        <v>18</v>
      </c>
      <c r="B39" s="11">
        <f t="shared" si="0"/>
        <v>170000</v>
      </c>
      <c r="C39" s="11">
        <f>100000+70000</f>
        <v>170000</v>
      </c>
      <c r="D39" s="11">
        <v>0</v>
      </c>
      <c r="E39" s="11">
        <v>0</v>
      </c>
    </row>
    <row r="40" spans="1:5" ht="78.75" x14ac:dyDescent="0.25">
      <c r="A40" s="9" t="s">
        <v>50</v>
      </c>
      <c r="B40" s="11">
        <f t="shared" si="0"/>
        <v>270000</v>
      </c>
      <c r="C40" s="11">
        <f>100000+110000+60000</f>
        <v>270000</v>
      </c>
      <c r="D40" s="11">
        <v>0</v>
      </c>
      <c r="E40" s="11">
        <v>0</v>
      </c>
    </row>
    <row r="41" spans="1:5" ht="63" x14ac:dyDescent="0.25">
      <c r="A41" s="9" t="s">
        <v>20</v>
      </c>
      <c r="B41" s="11">
        <f t="shared" si="0"/>
        <v>164671.04000000001</v>
      </c>
      <c r="C41" s="11">
        <f>100000+64671.04</f>
        <v>164671.04000000001</v>
      </c>
      <c r="D41" s="11">
        <v>0</v>
      </c>
      <c r="E41" s="11">
        <v>0</v>
      </c>
    </row>
    <row r="42" spans="1:5" ht="63" x14ac:dyDescent="0.25">
      <c r="A42" s="9" t="s">
        <v>54</v>
      </c>
      <c r="B42" s="11">
        <f t="shared" si="0"/>
        <v>382882.7</v>
      </c>
      <c r="C42" s="11">
        <f>100000+92882.7+100000+90000</f>
        <v>382882.7</v>
      </c>
      <c r="D42" s="11">
        <v>0</v>
      </c>
      <c r="E42" s="11">
        <v>0</v>
      </c>
    </row>
    <row r="43" spans="1:5" ht="63" x14ac:dyDescent="0.25">
      <c r="A43" s="9" t="s">
        <v>47</v>
      </c>
      <c r="B43" s="11">
        <f t="shared" si="0"/>
        <v>61333.56</v>
      </c>
      <c r="C43" s="11">
        <f>61333.56</f>
        <v>61333.56</v>
      </c>
      <c r="D43" s="11">
        <v>0</v>
      </c>
      <c r="E43" s="11">
        <v>0</v>
      </c>
    </row>
    <row r="44" spans="1:5" ht="47.25" x14ac:dyDescent="0.25">
      <c r="A44" s="9" t="s">
        <v>27</v>
      </c>
      <c r="B44" s="11">
        <f t="shared" si="0"/>
        <v>523131.35</v>
      </c>
      <c r="C44" s="11">
        <f>100000+373131.35+50000</f>
        <v>523131.35</v>
      </c>
      <c r="D44" s="11">
        <v>0</v>
      </c>
      <c r="E44" s="11">
        <v>0</v>
      </c>
    </row>
    <row r="45" spans="1:5" ht="63" x14ac:dyDescent="0.25">
      <c r="A45" s="9" t="s">
        <v>43</v>
      </c>
      <c r="B45" s="11">
        <f t="shared" si="0"/>
        <v>220000</v>
      </c>
      <c r="C45" s="11">
        <f>70000+95000+55000</f>
        <v>220000</v>
      </c>
      <c r="D45" s="11">
        <v>0</v>
      </c>
      <c r="E45" s="11">
        <v>0</v>
      </c>
    </row>
    <row r="46" spans="1:5" ht="47.25" x14ac:dyDescent="0.25">
      <c r="A46" s="9" t="s">
        <v>25</v>
      </c>
      <c r="B46" s="11">
        <f t="shared" si="0"/>
        <v>100000</v>
      </c>
      <c r="C46" s="11">
        <v>100000</v>
      </c>
      <c r="D46" s="11">
        <v>0</v>
      </c>
      <c r="E46" s="11">
        <v>0</v>
      </c>
    </row>
    <row r="47" spans="1:5" ht="39.75" customHeight="1" x14ac:dyDescent="0.25">
      <c r="A47" s="9" t="s">
        <v>26</v>
      </c>
      <c r="B47" s="11">
        <f t="shared" si="0"/>
        <v>200000</v>
      </c>
      <c r="C47" s="11">
        <v>200000</v>
      </c>
      <c r="D47" s="11">
        <v>0</v>
      </c>
      <c r="E47" s="11">
        <v>0</v>
      </c>
    </row>
    <row r="48" spans="1:5" ht="25.5" customHeight="1" x14ac:dyDescent="0.25">
      <c r="A48" s="9" t="s">
        <v>42</v>
      </c>
      <c r="B48" s="11">
        <f t="shared" si="0"/>
        <v>48648</v>
      </c>
      <c r="C48" s="11">
        <f>39648+9000</f>
        <v>48648</v>
      </c>
      <c r="D48" s="11">
        <v>0</v>
      </c>
      <c r="E48" s="11">
        <v>0</v>
      </c>
    </row>
    <row r="49" spans="1:5" ht="238.5" customHeight="1" x14ac:dyDescent="0.25">
      <c r="A49" s="9" t="s">
        <v>38</v>
      </c>
      <c r="B49" s="11">
        <f t="shared" si="0"/>
        <v>228131.13</v>
      </c>
      <c r="C49" s="11">
        <v>228131.13</v>
      </c>
      <c r="D49" s="11">
        <v>0</v>
      </c>
      <c r="E49" s="11">
        <v>0</v>
      </c>
    </row>
    <row r="50" spans="1:5" ht="150" customHeight="1" x14ac:dyDescent="0.25">
      <c r="A50" s="9" t="s">
        <v>39</v>
      </c>
      <c r="B50" s="11">
        <f t="shared" si="0"/>
        <v>186762.21</v>
      </c>
      <c r="C50" s="11">
        <v>186762.21</v>
      </c>
      <c r="D50" s="11">
        <v>0</v>
      </c>
      <c r="E50" s="11">
        <v>0</v>
      </c>
    </row>
    <row r="51" spans="1:5" ht="82.5" customHeight="1" x14ac:dyDescent="0.25">
      <c r="A51" s="9" t="s">
        <v>49</v>
      </c>
      <c r="B51" s="11">
        <f t="shared" si="0"/>
        <v>45147.78</v>
      </c>
      <c r="C51" s="11">
        <v>45147.78</v>
      </c>
      <c r="D51" s="11">
        <v>0</v>
      </c>
      <c r="E51" s="11">
        <v>0</v>
      </c>
    </row>
    <row r="52" spans="1:5" ht="63" customHeight="1" x14ac:dyDescent="0.25">
      <c r="A52" s="9" t="s">
        <v>61</v>
      </c>
      <c r="B52" s="11">
        <f t="shared" si="0"/>
        <v>200000</v>
      </c>
      <c r="C52" s="11">
        <v>200000</v>
      </c>
      <c r="D52" s="11">
        <v>0</v>
      </c>
      <c r="E52" s="11">
        <v>0</v>
      </c>
    </row>
    <row r="53" spans="1:5" ht="49.5" customHeight="1" x14ac:dyDescent="0.25">
      <c r="A53" s="9" t="s">
        <v>52</v>
      </c>
      <c r="B53" s="11">
        <f>C53+D53+E53</f>
        <v>425000</v>
      </c>
      <c r="C53" s="11">
        <f>850000-425000</f>
        <v>425000</v>
      </c>
      <c r="D53" s="11">
        <v>0</v>
      </c>
      <c r="E53" s="11">
        <v>0</v>
      </c>
    </row>
    <row r="54" spans="1:5" ht="78.75" x14ac:dyDescent="0.25">
      <c r="A54" s="9" t="s">
        <v>57</v>
      </c>
      <c r="B54" s="11">
        <f t="shared" si="0"/>
        <v>100000</v>
      </c>
      <c r="C54" s="11">
        <v>100000</v>
      </c>
      <c r="D54" s="11">
        <v>0</v>
      </c>
      <c r="E54" s="11">
        <v>0</v>
      </c>
    </row>
    <row r="55" spans="1:5" ht="47.25" x14ac:dyDescent="0.25">
      <c r="A55" s="9" t="s">
        <v>53</v>
      </c>
      <c r="B55" s="11">
        <f t="shared" si="0"/>
        <v>100000</v>
      </c>
      <c r="C55" s="11">
        <v>100000</v>
      </c>
      <c r="D55" s="11">
        <v>0</v>
      </c>
      <c r="E55" s="11">
        <v>0</v>
      </c>
    </row>
    <row r="56" spans="1:5" ht="63" x14ac:dyDescent="0.25">
      <c r="A56" s="9" t="s">
        <v>58</v>
      </c>
      <c r="B56" s="11">
        <f>C56+D56+E56</f>
        <v>100000</v>
      </c>
      <c r="C56" s="11">
        <v>100000</v>
      </c>
      <c r="D56" s="11">
        <v>0</v>
      </c>
      <c r="E56" s="11">
        <v>0</v>
      </c>
    </row>
    <row r="57" spans="1:5" ht="78.75" x14ac:dyDescent="0.25">
      <c r="A57" s="9" t="s">
        <v>59</v>
      </c>
      <c r="B57" s="11">
        <f t="shared" ref="B57:B58" si="1">C57+D57+E57</f>
        <v>700000</v>
      </c>
      <c r="C57" s="11">
        <v>700000</v>
      </c>
      <c r="D57" s="11">
        <v>0</v>
      </c>
      <c r="E57" s="11">
        <v>0</v>
      </c>
    </row>
    <row r="58" spans="1:5" ht="95.25" customHeight="1" x14ac:dyDescent="0.25">
      <c r="A58" s="9" t="s">
        <v>60</v>
      </c>
      <c r="B58" s="11">
        <f t="shared" si="1"/>
        <v>500000</v>
      </c>
      <c r="C58" s="11">
        <v>500000</v>
      </c>
      <c r="D58" s="11">
        <v>0</v>
      </c>
      <c r="E58" s="11">
        <v>0</v>
      </c>
    </row>
    <row r="59" spans="1:5" ht="36" customHeight="1" x14ac:dyDescent="0.25">
      <c r="A59" s="12" t="s">
        <v>45</v>
      </c>
      <c r="B59" s="13">
        <f t="shared" si="0"/>
        <v>1070352.4099999999</v>
      </c>
      <c r="C59" s="13">
        <f>C60</f>
        <v>0</v>
      </c>
      <c r="D59" s="13">
        <f t="shared" ref="D59:E59" si="2">D60</f>
        <v>0</v>
      </c>
      <c r="E59" s="13">
        <f t="shared" si="2"/>
        <v>1070352.4099999999</v>
      </c>
    </row>
    <row r="60" spans="1:5" ht="113.25" customHeight="1" x14ac:dyDescent="0.25">
      <c r="A60" s="15" t="s">
        <v>46</v>
      </c>
      <c r="B60" s="11">
        <f>C60+D60+E60</f>
        <v>1070352.4099999999</v>
      </c>
      <c r="C60" s="11">
        <v>0</v>
      </c>
      <c r="D60" s="11">
        <v>0</v>
      </c>
      <c r="E60" s="11">
        <v>1070352.4099999999</v>
      </c>
    </row>
    <row r="61" spans="1:5" ht="35.25" customHeight="1" x14ac:dyDescent="0.25">
      <c r="A61" s="12" t="s">
        <v>12</v>
      </c>
      <c r="B61" s="13">
        <f t="shared" si="0"/>
        <v>3002150</v>
      </c>
      <c r="C61" s="13">
        <f>SUM(C62:C63)</f>
        <v>3002150</v>
      </c>
      <c r="D61" s="13">
        <f t="shared" ref="D61:E61" si="3">SUM(D62)</f>
        <v>0</v>
      </c>
      <c r="E61" s="13">
        <f t="shared" si="3"/>
        <v>0</v>
      </c>
    </row>
    <row r="62" spans="1:5" ht="51.75" customHeight="1" x14ac:dyDescent="0.25">
      <c r="A62" s="15" t="s">
        <v>6</v>
      </c>
      <c r="B62" s="11">
        <f t="shared" si="0"/>
        <v>2477050</v>
      </c>
      <c r="C62" s="11">
        <f>2477050</f>
        <v>2477050</v>
      </c>
      <c r="D62" s="11">
        <v>0</v>
      </c>
      <c r="E62" s="11">
        <v>0</v>
      </c>
    </row>
    <row r="63" spans="1:5" ht="110.25" x14ac:dyDescent="0.25">
      <c r="A63" s="15" t="s">
        <v>66</v>
      </c>
      <c r="B63" s="11">
        <f t="shared" si="0"/>
        <v>525100</v>
      </c>
      <c r="C63" s="11">
        <f>75000+92100+6000+54000+298000</f>
        <v>525100</v>
      </c>
      <c r="D63" s="11">
        <v>0</v>
      </c>
      <c r="E63" s="11">
        <v>0</v>
      </c>
    </row>
    <row r="64" spans="1:5" x14ac:dyDescent="0.25">
      <c r="A64" s="14"/>
      <c r="B64" s="14"/>
      <c r="C64" s="14"/>
      <c r="D64" s="14"/>
      <c r="E64" s="14"/>
    </row>
    <row r="65" spans="1:3" ht="9" customHeight="1" x14ac:dyDescent="0.25">
      <c r="A65" s="23" t="s">
        <v>21</v>
      </c>
    </row>
    <row r="66" spans="1:3" ht="15" customHeight="1" x14ac:dyDescent="0.25">
      <c r="A66" s="23"/>
    </row>
    <row r="67" spans="1:3" ht="15" customHeight="1" x14ac:dyDescent="0.25">
      <c r="A67" s="23"/>
      <c r="C67" s="22" t="s">
        <v>22</v>
      </c>
    </row>
    <row r="68" spans="1:3" ht="15" customHeight="1" x14ac:dyDescent="0.25">
      <c r="A68" s="23"/>
      <c r="C68" s="22"/>
    </row>
  </sheetData>
  <mergeCells count="4">
    <mergeCell ref="A4:E4"/>
    <mergeCell ref="A5:E5"/>
    <mergeCell ref="C67:C68"/>
    <mergeCell ref="A65:A68"/>
  </mergeCells>
  <pageMargins left="0.25" right="0.25" top="0.75" bottom="0.75" header="0.3" footer="0.3"/>
  <pageSetup paperSize="9" scale="94" fitToHeight="0" orientation="landscape" r:id="rId1"/>
  <headerFooter differentFirst="1">
    <oddHeader xml:space="preserve">&amp;C&amp;P&amp;R&amp;"Times New Roman,курсив"&amp;12Продовження додатка 
 </oddHeader>
  </headerFooter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2018-08-29T12:21:29Z</dcterms:modified>
</cp:coreProperties>
</file>