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Лист1!$9:$9</definedName>
    <definedName name="_xlnm.Print_Area" localSheetId="0">Лист1!$A$1:$E$71</definedName>
  </definedNames>
  <calcPr calcId="145621"/>
</workbook>
</file>

<file path=xl/calcChain.xml><?xml version="1.0" encoding="utf-8"?>
<calcChain xmlns="http://schemas.openxmlformats.org/spreadsheetml/2006/main">
  <c r="C52" i="1" l="1"/>
  <c r="C51" i="1" l="1"/>
  <c r="B52" i="1"/>
  <c r="B51" i="1"/>
  <c r="C23" i="1" l="1"/>
  <c r="C25" i="1"/>
  <c r="C24" i="1"/>
  <c r="B56" i="1" l="1"/>
  <c r="C43" i="1"/>
  <c r="C19" i="1" l="1"/>
  <c r="C17" i="1"/>
  <c r="C65" i="1" l="1"/>
  <c r="C63" i="1"/>
  <c r="C53" i="1" l="1"/>
  <c r="C50" i="1"/>
  <c r="C31" i="1"/>
  <c r="C49" i="1"/>
  <c r="C36" i="1"/>
  <c r="C48" i="1"/>
  <c r="C47" i="1"/>
  <c r="C40" i="1"/>
  <c r="C39" i="1"/>
  <c r="C37" i="1"/>
  <c r="C34" i="1"/>
  <c r="C29" i="1"/>
  <c r="C27" i="1"/>
  <c r="C21" i="1"/>
  <c r="C18" i="1"/>
  <c r="C33" i="1"/>
  <c r="C54" i="1"/>
  <c r="C20" i="1"/>
  <c r="C14" i="1"/>
  <c r="C13" i="1"/>
  <c r="C12" i="1"/>
  <c r="C55" i="1" l="1"/>
  <c r="E55" i="1"/>
  <c r="B57" i="1" l="1"/>
  <c r="B58" i="1"/>
  <c r="D59" i="1" l="1"/>
  <c r="D55" i="1" s="1"/>
  <c r="B55" i="1" l="1"/>
  <c r="E11" i="1"/>
  <c r="B59" i="1"/>
  <c r="B53" i="1"/>
  <c r="B54" i="1" l="1"/>
  <c r="B15" i="1"/>
  <c r="B16" i="1"/>
  <c r="B17" i="1"/>
  <c r="B18" i="1"/>
  <c r="B20" i="1"/>
  <c r="B21" i="1"/>
  <c r="B25" i="1"/>
  <c r="B26" i="1"/>
  <c r="B27" i="1"/>
  <c r="B30" i="1"/>
  <c r="B31" i="1"/>
  <c r="B33" i="1"/>
  <c r="B35" i="1"/>
  <c r="B36" i="1"/>
  <c r="B38" i="1"/>
  <c r="B41" i="1"/>
  <c r="B42" i="1"/>
  <c r="B43" i="1"/>
  <c r="B44" i="1"/>
  <c r="B45" i="1"/>
  <c r="B46" i="1"/>
  <c r="B47" i="1"/>
  <c r="B48" i="1"/>
  <c r="B49" i="1"/>
  <c r="B50" i="1"/>
  <c r="B14" i="1"/>
  <c r="C32" i="1" l="1"/>
  <c r="B32" i="1" s="1"/>
  <c r="C28" i="1" l="1"/>
  <c r="B28" i="1" s="1"/>
  <c r="B40" i="1" l="1"/>
  <c r="B39" i="1"/>
  <c r="B37" i="1"/>
  <c r="B34" i="1"/>
  <c r="B29" i="1"/>
  <c r="B13" i="1" l="1"/>
  <c r="B23" i="1" l="1"/>
  <c r="C22" i="1"/>
  <c r="B24" i="1"/>
  <c r="B22" i="1" l="1"/>
  <c r="C11" i="1"/>
  <c r="B19" i="1"/>
  <c r="B61" i="1"/>
  <c r="D60" i="1"/>
  <c r="E60" i="1"/>
  <c r="C60" i="1"/>
  <c r="B60" i="1" l="1"/>
  <c r="C62" i="1"/>
  <c r="C64" i="1" l="1"/>
  <c r="C10" i="1" s="1"/>
  <c r="B66" i="1"/>
  <c r="D64" i="1" l="1"/>
  <c r="E64" i="1"/>
  <c r="D62" i="1"/>
  <c r="E62" i="1"/>
  <c r="E10" i="1" s="1"/>
  <c r="B63" i="1"/>
  <c r="B65" i="1"/>
  <c r="B12" i="1"/>
  <c r="D11" i="1"/>
  <c r="B11" i="1" l="1"/>
  <c r="D10" i="1"/>
  <c r="B10" i="1" s="1"/>
  <c r="B62" i="1"/>
  <c r="B64" i="1"/>
</calcChain>
</file>

<file path=xl/sharedStrings.xml><?xml version="1.0" encoding="utf-8"?>
<sst xmlns="http://schemas.openxmlformats.org/spreadsheetml/2006/main" count="69" uniqueCount="69">
  <si>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</si>
  <si>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</si>
  <si>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</si>
  <si>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</si>
  <si>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</si>
  <si>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</si>
  <si>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Реконструкція спортивного комплексу стадіону "Металург" КПНЗ "ДЮСШ №1" в м. Кривому Розі Дніпропетровської області</t>
  </si>
  <si>
    <t>Реконструкція будівлі під міський історико-краєзнавчий музей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</si>
  <si>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</si>
  <si>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>Назва об'єкта</t>
  </si>
  <si>
    <t xml:space="preserve">об'єктів, видатки на які будуть проводитися в 2017 році за рахунок бюджетних коштів  </t>
  </si>
  <si>
    <t>Універсальний спортивний комплекс в парку культури і відпочинку ім. Б.Хмельницького (Дзержинський район),  м. Кривий Ріг - будівництво</t>
  </si>
  <si>
    <t>Реконструкція спортивної споруди зі штучним льодом "Льодова арена"  у м. Кривий Ріг Дніпропетровської області</t>
  </si>
  <si>
    <t>Нове будівництво мосту в парку ім. 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</si>
  <si>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</si>
  <si>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Кладовище в районі Північного ГЗК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</si>
  <si>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</si>
  <si>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Мала сцена КП "Криворізький академічний міський театр драми та музичної комедії імені Тараса Шевченка",   м. Кривий Ріг - реконструкція</t>
  </si>
  <si>
    <t>Нове будівництво котельні та теплових мереж до загальноосвітньої школи I-III ступенів №63 по вул. Агафонова, 14а  в м. Кривий Ріг Дніпропетровської області</t>
  </si>
  <si>
    <t>Управління капітального будівництва виконкому Криворізької міської ради</t>
  </si>
  <si>
    <t>Виконком Криворізької міської ради</t>
  </si>
  <si>
    <t>Управління економіки виконкому Криворізької міської ради</t>
  </si>
  <si>
    <t>Реконструкція частини приміщень першого поверху Центру первинної медико-санітарної допомоги №4 під фільтр-бокс амбулаторії загальної практики – сімейної медицини №2  за  адресою: мкр-н Сонячний, 25а, м. Кривий Ріг, Дніпропетровська область</t>
  </si>
  <si>
    <t>Капітальні видатки виконкому Криворізької міської ради</t>
  </si>
  <si>
    <t>Реконструкція запасного футбольного поля з улаштуванням трибун та благоустроєм території стадіону "Металург" ДЮСШ №1 по проспекту Металургів, 5 м. Кривий Ріг</t>
  </si>
  <si>
    <t xml:space="preserve">Додаток </t>
  </si>
  <si>
    <t>до рішення міської ради</t>
  </si>
  <si>
    <t>Секретар міської ради</t>
  </si>
  <si>
    <t>Управління благоустрою та житлової політики виконкому Криворізької міської ради</t>
  </si>
  <si>
    <t>Інші заходи, пов’язані з економічною діяльністю комунального підприємства "Криворізька муніципальна гвардія"</t>
  </si>
  <si>
    <t>Газифікація вулиць Літке, Лугова, Лафарга</t>
  </si>
  <si>
    <t>Проспект Карла Маркса, м. Кривий Ріг – реконструкція</t>
  </si>
  <si>
    <t>Реконструкція підземного пішохідного переходу на вул. Лермонтова в м. Кривому Розі Дніпропетровської області</t>
  </si>
  <si>
    <t>Реконструкція будівлі на вул. Красноярській, 9 під розміщення дошкільного навчального закладу в   м. Кривий Ріг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</si>
  <si>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№295, Криворізької спеціалізованої школи І-ІІІ ступенів №118 Криворізької міської ради Дніпропетровської області та Криворізької загальноосвітньої школи І-ІІІ ступенів №119 Криворізької міської ради Дніпропетровської області, розташованих на мікрорайоні Сонячному Саксаганського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</si>
  <si>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№190 загального розвитку та комунальної установи "Центр первинної медико-санітарної допомоги №4" Криворізької міської ради, розташованих на мікрорайоні Сонячному Саксаганського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</si>
  <si>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№76 загального розвитку, комунального позашкільного мистецького навчального закладу "Криворізька міська музична школа №14", Криворізької загальноосвітньої школи І-ІІІ ступенів №33 Криворізької міської ради Дніпропетровської області, розташованих на мікрорайоні 4-му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</si>
  <si>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№65, комунального закладу "Спеціалізований навчально-виховний комплекс "Дошкільний навчальний заклад – загальноосвітня школа І ступеня" з поглибленим вивченням іноземних мов художньо-естетичного напрямку №22", Криворізьких загальноосвітніх шкіл І-ІІІ ступенів №125 та №126 Криворізької міської ради Дніпропетровської області, розташованих на мікрорайоні 5-му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</si>
  <si>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позашкільного навчального закладу "Центр дитячо-юнацької творчості "Сонях", Криворізьких загальноосвітніх шкіл І-ІІІ ступенів №68 та №124, розташованих на мікрорайоні Гірницькому Саксаганського району міста Кривого Рогу Дніпропетровської області</t>
  </si>
  <si>
    <t>Реконструкція будівлі по вул. Туполєва під житловий будинок</t>
  </si>
  <si>
    <t>Реконструкція будівлі на вул. Саласюка, 66а під  розміщення  центру   позашкільної    освіти в                            м. Кривий Ріг Дніпропетровської області</t>
  </si>
  <si>
    <t>Технічне переоснащення шляхом проведення комплексної термомодернізації будівлі Криворізької гімназії №95 за адресою:                         вул. Соборності, 20а, м.Кривий  Ріг, Дніпропетровська область</t>
  </si>
  <si>
    <t>Технічне переоснащення шляхом проведення комплексної термомодернізації будівлі комунальної установи "Територіальний центр соціального обслуговування (надання соціальних послуг) у Дзержинському районі" за адресою:                               вул. Героїв АТО, 55,м.Кривий  Ріг, Дніпропетровська область</t>
  </si>
  <si>
    <t>Технічне переоснащення шляхом проведення комплексної термомодернізації будівлі Криворізької загальноосвітньої спеціалізованої школи І-ІІІ ступенів №4 з поглибленим вивченням іноземних мов за адресою: вул.Героїв АТО, 15,                                    м. Кривий  Ріг, Дніпропетровська область</t>
  </si>
  <si>
    <t>С.Маляренко</t>
  </si>
  <si>
    <t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                                         вул. Шкільна, 27ж</t>
  </si>
  <si>
    <t>Нове будівництво блочно-модульної котельні комунального підприємства "Міжнародний аеропорт Кривий Ріг" Криворізької міської ради у м. Кривому Розі Дніпропетровської області</t>
  </si>
  <si>
    <t xml:space="preserve">Нове будівництво спортивного майданчику відкритого типу з улаштуванням баскетбольного поля, тенісних кортів та трибун в парку культури і відпочинку ім. Б.Хмельницького (Металургійний район) в м. Кривому Розі Дніпропетровської області  </t>
  </si>
  <si>
    <t>Реконструкція приміщень під амбулаторію  "Центру первинної медико-санітарної допомоги №5" по вул. Вечірньокутська, 52 в м. Кривий Ріг Дніпропетровської області</t>
  </si>
  <si>
    <t>Реконструкція приміщень під амбулаторію "Центру первинної медико-санітарної допомоги №1" по вул. Івана Сірка, 24 в м. Кривий Ріг Дніпропетровської області</t>
  </si>
  <si>
    <t>Реконструкція приміщень під амбулаторію "Центру первинної медико-санітарної допомоги №2" по вул. Ватутіна, 61 в м. Кривий Ріг Дніпропетровської області</t>
  </si>
  <si>
    <t>Реконструкція приміщень під амбулаторію "Центру первинної медико-санітарної допомоги №5" по вул. Вернадського, 141а в  м. Кривий Ріг Дніпропетровської області</t>
  </si>
  <si>
    <t>Реконструкція приміщень під амбулаторію "Центру первинної медико-санітарної допомоги №4" на мкр. Ювілейний, 8а в м. Кривий  Ріг Дніпропетровської області</t>
  </si>
  <si>
    <t>Реконструкція приміщень під амбулаторію "Центру первинної медико-санітарної допомоги №6" по вул. Переяславській, 18 в м. Кривий Ріг Дніпропетровської області</t>
  </si>
  <si>
    <t>Нове будівництво блочної котельні та теплових мереж на вул. Оренбурзькій в м. Кривому Розі  Дніпропетровської області</t>
  </si>
  <si>
    <t>Реконструкція приміщень під амбулаторію "Центру первинної медико-санітарної допомоги №6" по вул. Миколаївське шосе, 21 в м. Кривий Ріг Дніпропетровської області</t>
  </si>
  <si>
    <t>Нове будівництво кладовища "Всебратське-3" в                                       м. Кривому Розі Дніпропетровської області</t>
  </si>
  <si>
    <t>Реконструкція приміщень під амбулаторію  "Центру первинної медико-санітарної допомоги №2" по вул. Ватутіна, 43/5, приміщення 129 в             м. Кривий Ріг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</si>
  <si>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</si>
  <si>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Реконструкція приміщень під амбулаторію  "Центру первинної медико-санітарної допомоги  №5" по вул. Рокоссовського, 9  в  м. Кривий Ріг Дніпропетровської області</t>
  </si>
  <si>
    <t>Придбання  предметів та матеріалів для реалізації конкурсу проектів місцевого розвитку "Громадський бюджет";  послуги з висвітлення діяльності щодо соціально-економічного та культурного розвитку міста; виготовлення друкованої продукції та інші видатки</t>
  </si>
  <si>
    <t>Управління освіти і науки виконкому Криворізької міської ради</t>
  </si>
  <si>
    <t>Технічне переоснащення шляхом проведення комплексної термомодернізації будівлі  комунального  дошкільного навчального закладу  №15 за адресою: вул. Степана Тільги,15,                                    м. Кривий  Ріг, Дніпропетровська область</t>
  </si>
  <si>
    <t>Технічне переоснащення шляхом проведення комплексної термомодернізації будівлі комунального комбінованого дошкільного навчального закладу №231 за адресою:                 пр-т Миру, 48а, м. Кривий  Ріг, Дніпропетровська область</t>
  </si>
  <si>
    <t xml:space="preserve">Нове будівництво системи опалення із встановленням енергозберігаючих електричних панелей і системи автоматики у комунальному дошкільному навчальному закладі №203 загального розвитку, розташованого по               вул. Героїв АТО, 105 в м. Кривий Ріг Дніпропетровської області </t>
  </si>
  <si>
    <t>Нове будівництво системи опалення із встановленням енергозберігаючих електричних панелей і системи автоматики у комунальному позашкільному навчальному закладі "Центр спорту для дітей, юнацтва та молоді "Олімп"  Криворізької міської ради, розташованому                    по вул. Павла Глазового, 24 в м. Кривий Ріг Дніпропетровської області</t>
  </si>
  <si>
    <t xml:space="preserve">Нове будівництво системи опалення із встановленням енергозберігаючих електричних панелей і системи автоматики у майстерні Криворізького навчально-виховного комплексу "Загальноосвітня вальдорфська школа І-ІІІ ступенів - дитячий садок", розташованого по                 вул. Ярослава Мудрого, 89-Б в м. Кривий Ріг Дніпропетровської області </t>
  </si>
  <si>
    <t>Будівництво міні-футбольного майданчика з навчально-тренувальних занять дитячо-юнацького футболу для Криворізької загальноосвітньої школи І-ІІІ ступенів №115 Криворізької міської ради Дніпропетровської області за адресою:                   вул. Макаренка, 2Б, м.Кривий Ріг, Дніпропетровська область</t>
  </si>
  <si>
    <t>25.10.2017 №2123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</si>
</sst>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49" fontId="5" fillId="2" borderId="0" xfId="0" applyNumberFormat="1" applyFont="1" applyFill="1" applyBorder="1" applyAlignment="1">
      <alignment horizontal="left" vertical="top" wrapText="1"/>
    </xf>
    <xf numFmtId="4" fontId="5" fillId="2" borderId="0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/>
    <xf numFmtId="49" fontId="5" fillId="2" borderId="1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tabSelected="1" view="pageBreakPreview" zoomScale="85" zoomScaleNormal="100" zoomScaleSheetLayoutView="85" workbookViewId="0">
      <selection activeCell="C13" sqref="C13"/>
    </sheetView>
  </sheetViews>
  <sheetFormatPr defaultRowHeight="15" x14ac:dyDescent="0.25"/>
  <cols>
    <col min="1" max="1" width="47.140625" style="21" customWidth="1"/>
    <col min="2" max="2" width="22.42578125" customWidth="1"/>
    <col min="3" max="3" width="26.85546875" customWidth="1"/>
    <col min="4" max="4" width="27.7109375" customWidth="1"/>
    <col min="5" max="5" width="27.5703125" customWidth="1"/>
  </cols>
  <sheetData>
    <row r="1" spans="1:5" ht="15.75" customHeight="1" x14ac:dyDescent="0.3">
      <c r="A1" s="15"/>
      <c r="B1" s="1"/>
      <c r="C1" s="2"/>
      <c r="E1" s="12" t="s">
        <v>25</v>
      </c>
    </row>
    <row r="2" spans="1:5" ht="37.5" x14ac:dyDescent="0.3">
      <c r="A2" s="16"/>
      <c r="B2" s="3"/>
      <c r="C2" s="4"/>
      <c r="D2" s="11"/>
      <c r="E2" s="11" t="s">
        <v>26</v>
      </c>
    </row>
    <row r="3" spans="1:5" ht="18.75" x14ac:dyDescent="0.3">
      <c r="A3" s="16"/>
      <c r="B3" s="3"/>
      <c r="C3" s="4"/>
      <c r="D3" s="11"/>
      <c r="E3" s="11" t="s">
        <v>68</v>
      </c>
    </row>
    <row r="4" spans="1:5" ht="18.75" x14ac:dyDescent="0.3">
      <c r="A4" s="17"/>
      <c r="B4" s="4"/>
      <c r="C4" s="4"/>
      <c r="D4" s="4"/>
    </row>
    <row r="5" spans="1:5" ht="20.25" x14ac:dyDescent="0.25">
      <c r="A5" s="22" t="s">
        <v>0</v>
      </c>
      <c r="B5" s="22"/>
      <c r="C5" s="22"/>
      <c r="D5" s="22"/>
      <c r="E5" s="22"/>
    </row>
    <row r="6" spans="1:5" ht="25.5" customHeight="1" x14ac:dyDescent="0.25">
      <c r="A6" s="23" t="s">
        <v>10</v>
      </c>
      <c r="B6" s="23"/>
      <c r="C6" s="23"/>
      <c r="D6" s="23"/>
      <c r="E6" s="23"/>
    </row>
    <row r="8" spans="1:5" ht="51.75" customHeight="1" x14ac:dyDescent="0.25">
      <c r="A8" s="5" t="s">
        <v>9</v>
      </c>
      <c r="B8" s="5" t="s">
        <v>1</v>
      </c>
      <c r="C8" s="5" t="s">
        <v>2</v>
      </c>
      <c r="D8" s="5" t="s">
        <v>3</v>
      </c>
      <c r="E8" s="5" t="s">
        <v>4</v>
      </c>
    </row>
    <row r="9" spans="1:5" ht="15.7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</row>
    <row r="10" spans="1:5" ht="18.75" x14ac:dyDescent="0.25">
      <c r="A10" s="6" t="s">
        <v>5</v>
      </c>
      <c r="B10" s="9">
        <f>SUM(C10:E10)</f>
        <v>55236479</v>
      </c>
      <c r="C10" s="9">
        <f>SUM(C11+C55+C60+C62+C64)</f>
        <v>53736479</v>
      </c>
      <c r="D10" s="9">
        <f>SUM(D11+D55+D60+D62+D64)</f>
        <v>0</v>
      </c>
      <c r="E10" s="9">
        <f>SUM(E11+E55+E60+E62+E64)</f>
        <v>1500000</v>
      </c>
    </row>
    <row r="11" spans="1:5" ht="38.25" customHeight="1" x14ac:dyDescent="0.25">
      <c r="A11" s="8" t="s">
        <v>19</v>
      </c>
      <c r="B11" s="9">
        <f>SUM(C11:E11)</f>
        <v>40060232</v>
      </c>
      <c r="C11" s="9">
        <f>SUM(C12:C54)</f>
        <v>40060232</v>
      </c>
      <c r="D11" s="9">
        <f>SUM(D12:D19)</f>
        <v>0</v>
      </c>
      <c r="E11" s="9">
        <f>SUM(E12:E54)</f>
        <v>0</v>
      </c>
    </row>
    <row r="12" spans="1:5" ht="37.5" customHeight="1" x14ac:dyDescent="0.25">
      <c r="A12" s="18" t="s">
        <v>7</v>
      </c>
      <c r="B12" s="7">
        <f>SUM(C12:E12)</f>
        <v>110000</v>
      </c>
      <c r="C12" s="7">
        <f>2000000-1890000</f>
        <v>110000</v>
      </c>
      <c r="D12" s="7">
        <v>0</v>
      </c>
      <c r="E12" s="7">
        <v>0</v>
      </c>
    </row>
    <row r="13" spans="1:5" ht="65.25" customHeight="1" x14ac:dyDescent="0.25">
      <c r="A13" s="18" t="s">
        <v>11</v>
      </c>
      <c r="B13" s="7">
        <f t="shared" ref="B13:B54" si="0">SUM(C13:E13)</f>
        <v>520000</v>
      </c>
      <c r="C13" s="7">
        <f>1200000-680000</f>
        <v>520000</v>
      </c>
      <c r="D13" s="7">
        <v>0</v>
      </c>
      <c r="E13" s="7">
        <v>0</v>
      </c>
    </row>
    <row r="14" spans="1:5" ht="100.5" customHeight="1" x14ac:dyDescent="0.25">
      <c r="A14" s="18" t="s">
        <v>47</v>
      </c>
      <c r="B14" s="7">
        <f t="shared" si="0"/>
        <v>146000</v>
      </c>
      <c r="C14" s="7">
        <f>300000-154000</f>
        <v>146000</v>
      </c>
      <c r="D14" s="7">
        <v>0</v>
      </c>
      <c r="E14" s="7">
        <v>0</v>
      </c>
    </row>
    <row r="15" spans="1:5" ht="51.75" customHeight="1" x14ac:dyDescent="0.25">
      <c r="A15" s="18" t="s">
        <v>6</v>
      </c>
      <c r="B15" s="7">
        <f t="shared" si="0"/>
        <v>200000</v>
      </c>
      <c r="C15" s="7">
        <v>200000</v>
      </c>
      <c r="D15" s="7">
        <v>0</v>
      </c>
      <c r="E15" s="7">
        <v>0</v>
      </c>
    </row>
    <row r="16" spans="1:5" ht="54.75" customHeight="1" x14ac:dyDescent="0.25">
      <c r="A16" s="10" t="s">
        <v>12</v>
      </c>
      <c r="B16" s="7">
        <f t="shared" si="0"/>
        <v>200000</v>
      </c>
      <c r="C16" s="7">
        <v>200000</v>
      </c>
      <c r="D16" s="7">
        <v>0</v>
      </c>
      <c r="E16" s="7">
        <v>0</v>
      </c>
    </row>
    <row r="17" spans="1:5" ht="56.25" customHeight="1" x14ac:dyDescent="0.25">
      <c r="A17" s="10" t="s">
        <v>13</v>
      </c>
      <c r="B17" s="7">
        <f t="shared" si="0"/>
        <v>4300000</v>
      </c>
      <c r="C17" s="7">
        <f>10000000-5700000</f>
        <v>4300000</v>
      </c>
      <c r="D17" s="7">
        <v>0</v>
      </c>
      <c r="E17" s="7">
        <v>0</v>
      </c>
    </row>
    <row r="18" spans="1:5" ht="38.25" customHeight="1" x14ac:dyDescent="0.25">
      <c r="A18" s="19" t="s">
        <v>14</v>
      </c>
      <c r="B18" s="7">
        <f t="shared" si="0"/>
        <v>580000</v>
      </c>
      <c r="C18" s="7">
        <f>600000-20000</f>
        <v>580000</v>
      </c>
      <c r="D18" s="7">
        <v>0</v>
      </c>
      <c r="E18" s="7">
        <v>0</v>
      </c>
    </row>
    <row r="19" spans="1:5" ht="26.25" customHeight="1" x14ac:dyDescent="0.25">
      <c r="A19" s="10" t="s">
        <v>15</v>
      </c>
      <c r="B19" s="7">
        <f t="shared" si="0"/>
        <v>6900000</v>
      </c>
      <c r="C19" s="7">
        <f>12782500+900000-6782500</f>
        <v>6900000</v>
      </c>
      <c r="D19" s="7">
        <v>0</v>
      </c>
      <c r="E19" s="7">
        <v>0</v>
      </c>
    </row>
    <row r="20" spans="1:5" ht="84.75" customHeight="1" x14ac:dyDescent="0.25">
      <c r="A20" s="10" t="s">
        <v>16</v>
      </c>
      <c r="B20" s="7">
        <f t="shared" si="0"/>
        <v>7699966</v>
      </c>
      <c r="C20" s="7">
        <f>14723866-7023900</f>
        <v>7699966</v>
      </c>
      <c r="D20" s="7">
        <v>0</v>
      </c>
      <c r="E20" s="7">
        <v>0</v>
      </c>
    </row>
    <row r="21" spans="1:5" ht="100.5" customHeight="1" x14ac:dyDescent="0.25">
      <c r="A21" s="10" t="s">
        <v>22</v>
      </c>
      <c r="B21" s="7">
        <f t="shared" si="0"/>
        <v>100000</v>
      </c>
      <c r="C21" s="7">
        <f>1400000-1300000</f>
        <v>100000</v>
      </c>
      <c r="D21" s="7">
        <v>0</v>
      </c>
      <c r="E21" s="7">
        <v>0</v>
      </c>
    </row>
    <row r="22" spans="1:5" ht="66.75" customHeight="1" x14ac:dyDescent="0.25">
      <c r="A22" s="10" t="s">
        <v>24</v>
      </c>
      <c r="B22" s="7">
        <f t="shared" si="0"/>
        <v>7560000</v>
      </c>
      <c r="C22" s="7">
        <f>7457300+102700</f>
        <v>7560000</v>
      </c>
      <c r="D22" s="7">
        <v>0</v>
      </c>
      <c r="E22" s="7">
        <v>0</v>
      </c>
    </row>
    <row r="23" spans="1:5" ht="69" customHeight="1" x14ac:dyDescent="0.25">
      <c r="A23" s="10" t="s">
        <v>17</v>
      </c>
      <c r="B23" s="7">
        <f t="shared" si="0"/>
        <v>2968106</v>
      </c>
      <c r="C23" s="7">
        <f>1835000+1125000+8106</f>
        <v>2968106</v>
      </c>
      <c r="D23" s="7">
        <v>0</v>
      </c>
      <c r="E23" s="7">
        <v>0</v>
      </c>
    </row>
    <row r="24" spans="1:5" ht="66.75" customHeight="1" x14ac:dyDescent="0.25">
      <c r="A24" s="10" t="s">
        <v>18</v>
      </c>
      <c r="B24" s="7">
        <f t="shared" si="0"/>
        <v>1158106</v>
      </c>
      <c r="C24" s="7">
        <f>600000+550000+8106</f>
        <v>1158106</v>
      </c>
      <c r="D24" s="7">
        <v>0</v>
      </c>
      <c r="E24" s="7">
        <v>0</v>
      </c>
    </row>
    <row r="25" spans="1:5" ht="29.25" customHeight="1" x14ac:dyDescent="0.25">
      <c r="A25" s="19" t="s">
        <v>30</v>
      </c>
      <c r="B25" s="7">
        <f t="shared" si="0"/>
        <v>83106</v>
      </c>
      <c r="C25" s="7">
        <f>75000+8106</f>
        <v>83106</v>
      </c>
      <c r="D25" s="7">
        <v>0</v>
      </c>
      <c r="E25" s="7">
        <v>0</v>
      </c>
    </row>
    <row r="26" spans="1:5" ht="37.5" customHeight="1" x14ac:dyDescent="0.25">
      <c r="A26" s="18" t="s">
        <v>31</v>
      </c>
      <c r="B26" s="7">
        <f t="shared" si="0"/>
        <v>200000</v>
      </c>
      <c r="C26" s="7">
        <v>200000</v>
      </c>
      <c r="D26" s="7">
        <v>0</v>
      </c>
      <c r="E26" s="7">
        <v>0</v>
      </c>
    </row>
    <row r="27" spans="1:5" ht="53.25" customHeight="1" x14ac:dyDescent="0.25">
      <c r="A27" s="19" t="s">
        <v>32</v>
      </c>
      <c r="B27" s="7">
        <f t="shared" si="0"/>
        <v>60000</v>
      </c>
      <c r="C27" s="7">
        <f>170000-110000</f>
        <v>60000</v>
      </c>
      <c r="D27" s="7">
        <v>0</v>
      </c>
      <c r="E27" s="7">
        <v>0</v>
      </c>
    </row>
    <row r="28" spans="1:5" ht="66" customHeight="1" x14ac:dyDescent="0.25">
      <c r="A28" s="19" t="s">
        <v>33</v>
      </c>
      <c r="B28" s="7">
        <f t="shared" si="0"/>
        <v>170000</v>
      </c>
      <c r="C28" s="7">
        <f>100000+70000</f>
        <v>170000</v>
      </c>
      <c r="D28" s="7">
        <v>0</v>
      </c>
      <c r="E28" s="7">
        <v>0</v>
      </c>
    </row>
    <row r="29" spans="1:5" ht="198.75" customHeight="1" x14ac:dyDescent="0.25">
      <c r="A29" s="10" t="s">
        <v>34</v>
      </c>
      <c r="B29" s="7">
        <f t="shared" si="0"/>
        <v>215000</v>
      </c>
      <c r="C29" s="7">
        <f>455000-240000</f>
        <v>215000</v>
      </c>
      <c r="D29" s="7">
        <v>0</v>
      </c>
      <c r="E29" s="7">
        <v>0</v>
      </c>
    </row>
    <row r="30" spans="1:5" ht="68.25" customHeight="1" x14ac:dyDescent="0.25">
      <c r="A30" s="19" t="s">
        <v>40</v>
      </c>
      <c r="B30" s="7">
        <f t="shared" si="0"/>
        <v>470000</v>
      </c>
      <c r="C30" s="7">
        <v>470000</v>
      </c>
      <c r="D30" s="7">
        <v>0</v>
      </c>
      <c r="E30" s="7">
        <v>0</v>
      </c>
    </row>
    <row r="31" spans="1:5" ht="84" customHeight="1" x14ac:dyDescent="0.25">
      <c r="A31" s="10" t="s">
        <v>41</v>
      </c>
      <c r="B31" s="7">
        <f t="shared" si="0"/>
        <v>50000</v>
      </c>
      <c r="C31" s="7">
        <f>80000-30000</f>
        <v>50000</v>
      </c>
      <c r="D31" s="7">
        <v>0</v>
      </c>
      <c r="E31" s="7">
        <v>0</v>
      </c>
    </row>
    <row r="32" spans="1:5" ht="38.25" customHeight="1" x14ac:dyDescent="0.25">
      <c r="A32" s="10" t="s">
        <v>39</v>
      </c>
      <c r="B32" s="7">
        <f t="shared" si="0"/>
        <v>70000</v>
      </c>
      <c r="C32" s="7">
        <f>20000+50000</f>
        <v>70000</v>
      </c>
      <c r="D32" s="7">
        <v>0</v>
      </c>
      <c r="E32" s="7">
        <v>0</v>
      </c>
    </row>
    <row r="33" spans="1:5" ht="83.25" customHeight="1" x14ac:dyDescent="0.25">
      <c r="A33" s="19" t="s">
        <v>46</v>
      </c>
      <c r="B33" s="7">
        <f t="shared" si="0"/>
        <v>201000</v>
      </c>
      <c r="C33" s="7">
        <f>300000-99000</f>
        <v>201000</v>
      </c>
      <c r="D33" s="7">
        <v>0</v>
      </c>
      <c r="E33" s="7">
        <v>0</v>
      </c>
    </row>
    <row r="34" spans="1:5" ht="161.25" customHeight="1" x14ac:dyDescent="0.25">
      <c r="A34" s="10" t="s">
        <v>35</v>
      </c>
      <c r="B34" s="7">
        <f t="shared" si="0"/>
        <v>176000</v>
      </c>
      <c r="C34" s="7">
        <f>416000-240000</f>
        <v>176000</v>
      </c>
      <c r="D34" s="7">
        <v>0</v>
      </c>
      <c r="E34" s="7">
        <v>0</v>
      </c>
    </row>
    <row r="35" spans="1:5" ht="68.25" customHeight="1" x14ac:dyDescent="0.25">
      <c r="A35" s="10" t="s">
        <v>55</v>
      </c>
      <c r="B35" s="7">
        <f t="shared" si="0"/>
        <v>300000</v>
      </c>
      <c r="C35" s="7">
        <v>300000</v>
      </c>
      <c r="D35" s="7">
        <v>0</v>
      </c>
      <c r="E35" s="7">
        <v>0</v>
      </c>
    </row>
    <row r="36" spans="1:5" ht="99" customHeight="1" x14ac:dyDescent="0.25">
      <c r="A36" s="10" t="s">
        <v>45</v>
      </c>
      <c r="B36" s="7">
        <f t="shared" si="0"/>
        <v>10000</v>
      </c>
      <c r="C36" s="7">
        <f>200000-190000</f>
        <v>10000</v>
      </c>
      <c r="D36" s="7">
        <v>0</v>
      </c>
      <c r="E36" s="7">
        <v>0</v>
      </c>
    </row>
    <row r="37" spans="1:5" ht="210.75" customHeight="1" x14ac:dyDescent="0.25">
      <c r="A37" s="10" t="s">
        <v>36</v>
      </c>
      <c r="B37" s="7">
        <f t="shared" si="0"/>
        <v>200000</v>
      </c>
      <c r="C37" s="7">
        <f>440000-240000</f>
        <v>200000</v>
      </c>
      <c r="D37" s="7">
        <v>0</v>
      </c>
      <c r="E37" s="7">
        <v>0</v>
      </c>
    </row>
    <row r="38" spans="1:5" ht="56.25" customHeight="1" x14ac:dyDescent="0.25">
      <c r="A38" s="10" t="s">
        <v>56</v>
      </c>
      <c r="B38" s="7">
        <f t="shared" si="0"/>
        <v>500000</v>
      </c>
      <c r="C38" s="7">
        <v>500000</v>
      </c>
      <c r="D38" s="7">
        <v>0</v>
      </c>
      <c r="E38" s="7">
        <v>0</v>
      </c>
    </row>
    <row r="39" spans="1:5" ht="243" customHeight="1" x14ac:dyDescent="0.25">
      <c r="A39" s="10" t="s">
        <v>37</v>
      </c>
      <c r="B39" s="7">
        <f t="shared" si="0"/>
        <v>247000</v>
      </c>
      <c r="C39" s="7">
        <f>475000-228000</f>
        <v>247000</v>
      </c>
      <c r="D39" s="7">
        <v>0</v>
      </c>
      <c r="E39" s="7">
        <v>0</v>
      </c>
    </row>
    <row r="40" spans="1:5" ht="148.5" customHeight="1" x14ac:dyDescent="0.25">
      <c r="A40" s="10" t="s">
        <v>38</v>
      </c>
      <c r="B40" s="7">
        <f t="shared" si="0"/>
        <v>201000</v>
      </c>
      <c r="C40" s="7">
        <f>440000-239000</f>
        <v>201000</v>
      </c>
      <c r="D40" s="7">
        <v>0</v>
      </c>
      <c r="E40" s="7">
        <v>0</v>
      </c>
    </row>
    <row r="41" spans="1:5" ht="86.25" customHeight="1" x14ac:dyDescent="0.25">
      <c r="A41" s="20" t="s">
        <v>57</v>
      </c>
      <c r="B41" s="7">
        <f t="shared" si="0"/>
        <v>300000</v>
      </c>
      <c r="C41" s="7">
        <v>300000</v>
      </c>
      <c r="D41" s="7">
        <v>0</v>
      </c>
      <c r="E41" s="7">
        <v>0</v>
      </c>
    </row>
    <row r="42" spans="1:5" ht="69.75" customHeight="1" x14ac:dyDescent="0.25">
      <c r="A42" s="10" t="s">
        <v>48</v>
      </c>
      <c r="B42" s="7">
        <f t="shared" si="0"/>
        <v>300000</v>
      </c>
      <c r="C42" s="7">
        <v>300000</v>
      </c>
      <c r="D42" s="7">
        <v>0</v>
      </c>
      <c r="E42" s="7">
        <v>0</v>
      </c>
    </row>
    <row r="43" spans="1:5" ht="69" customHeight="1" x14ac:dyDescent="0.25">
      <c r="A43" s="10" t="s">
        <v>49</v>
      </c>
      <c r="B43" s="7">
        <f t="shared" si="0"/>
        <v>268401</v>
      </c>
      <c r="C43" s="7">
        <f>300000-31599</f>
        <v>268401</v>
      </c>
      <c r="D43" s="7">
        <v>0</v>
      </c>
      <c r="E43" s="7">
        <v>0</v>
      </c>
    </row>
    <row r="44" spans="1:5" ht="75" customHeight="1" x14ac:dyDescent="0.25">
      <c r="A44" s="10" t="s">
        <v>59</v>
      </c>
      <c r="B44" s="7">
        <f t="shared" si="0"/>
        <v>300000</v>
      </c>
      <c r="C44" s="7">
        <v>300000</v>
      </c>
      <c r="D44" s="7">
        <v>0</v>
      </c>
      <c r="E44" s="7">
        <v>0</v>
      </c>
    </row>
    <row r="45" spans="1:5" ht="73.5" customHeight="1" x14ac:dyDescent="0.25">
      <c r="A45" s="10" t="s">
        <v>50</v>
      </c>
      <c r="B45" s="7">
        <f t="shared" si="0"/>
        <v>300000</v>
      </c>
      <c r="C45" s="7">
        <v>300000</v>
      </c>
      <c r="D45" s="7">
        <v>0</v>
      </c>
      <c r="E45" s="7">
        <v>0</v>
      </c>
    </row>
    <row r="46" spans="1:5" ht="69" customHeight="1" x14ac:dyDescent="0.25">
      <c r="A46" s="10" t="s">
        <v>51</v>
      </c>
      <c r="B46" s="7">
        <f t="shared" si="0"/>
        <v>300000</v>
      </c>
      <c r="C46" s="7">
        <v>300000</v>
      </c>
      <c r="D46" s="7">
        <v>0</v>
      </c>
      <c r="E46" s="7">
        <v>0</v>
      </c>
    </row>
    <row r="47" spans="1:5" ht="69.75" customHeight="1" x14ac:dyDescent="0.25">
      <c r="A47" s="10" t="s">
        <v>52</v>
      </c>
      <c r="B47" s="7">
        <f t="shared" si="0"/>
        <v>19000</v>
      </c>
      <c r="C47" s="7">
        <f>67000-48000</f>
        <v>19000</v>
      </c>
      <c r="D47" s="7">
        <v>0</v>
      </c>
      <c r="E47" s="7">
        <v>0</v>
      </c>
    </row>
    <row r="48" spans="1:5" ht="73.5" customHeight="1" x14ac:dyDescent="0.25">
      <c r="A48" s="10" t="s">
        <v>53</v>
      </c>
      <c r="B48" s="7">
        <f t="shared" si="0"/>
        <v>62000</v>
      </c>
      <c r="C48" s="7">
        <f>100000-38000</f>
        <v>62000</v>
      </c>
      <c r="D48" s="7">
        <v>0</v>
      </c>
      <c r="E48" s="7">
        <v>0</v>
      </c>
    </row>
    <row r="49" spans="1:5" ht="132" customHeight="1" x14ac:dyDescent="0.25">
      <c r="A49" s="10" t="s">
        <v>42</v>
      </c>
      <c r="B49" s="7">
        <f t="shared" si="0"/>
        <v>80000</v>
      </c>
      <c r="C49" s="7">
        <f>110000-30000</f>
        <v>80000</v>
      </c>
      <c r="D49" s="7">
        <v>0</v>
      </c>
      <c r="E49" s="7">
        <v>0</v>
      </c>
    </row>
    <row r="50" spans="1:5" ht="117" customHeight="1" x14ac:dyDescent="0.25">
      <c r="A50" s="10" t="s">
        <v>43</v>
      </c>
      <c r="B50" s="7">
        <f t="shared" si="0"/>
        <v>55000</v>
      </c>
      <c r="C50" s="7">
        <f>100000-45000</f>
        <v>55000</v>
      </c>
      <c r="D50" s="7">
        <v>0</v>
      </c>
      <c r="E50" s="7">
        <v>0</v>
      </c>
    </row>
    <row r="51" spans="1:5" ht="99" customHeight="1" x14ac:dyDescent="0.25">
      <c r="A51" s="10" t="s">
        <v>62</v>
      </c>
      <c r="B51" s="7">
        <f t="shared" si="0"/>
        <v>153755</v>
      </c>
      <c r="C51" s="7">
        <f>400000-65000-181245</f>
        <v>153755</v>
      </c>
      <c r="D51" s="7">
        <v>0</v>
      </c>
      <c r="E51" s="7">
        <v>0</v>
      </c>
    </row>
    <row r="52" spans="1:5" ht="102.75" customHeight="1" x14ac:dyDescent="0.25">
      <c r="A52" s="10" t="s">
        <v>63</v>
      </c>
      <c r="B52" s="7">
        <f>SUM(C52:E52)</f>
        <v>158792</v>
      </c>
      <c r="C52" s="7">
        <f>400000-60000-181208</f>
        <v>158792</v>
      </c>
      <c r="D52" s="7">
        <v>0</v>
      </c>
      <c r="E52" s="7">
        <v>0</v>
      </c>
    </row>
    <row r="53" spans="1:5" ht="87" customHeight="1" x14ac:dyDescent="0.25">
      <c r="A53" s="10" t="s">
        <v>58</v>
      </c>
      <c r="B53" s="7">
        <f>SUM(C53:E53)</f>
        <v>2000000</v>
      </c>
      <c r="C53" s="7">
        <f>6200000-4200000</f>
        <v>2000000</v>
      </c>
      <c r="D53" s="7">
        <v>0</v>
      </c>
      <c r="E53" s="7">
        <v>0</v>
      </c>
    </row>
    <row r="54" spans="1:5" ht="50.25" customHeight="1" x14ac:dyDescent="0.25">
      <c r="A54" s="10" t="s">
        <v>54</v>
      </c>
      <c r="B54" s="7">
        <f t="shared" si="0"/>
        <v>168000</v>
      </c>
      <c r="C54" s="7">
        <f>300000-132000</f>
        <v>168000</v>
      </c>
      <c r="D54" s="7">
        <v>0</v>
      </c>
      <c r="E54" s="7">
        <v>0</v>
      </c>
    </row>
    <row r="55" spans="1:5" ht="48" customHeight="1" x14ac:dyDescent="0.25">
      <c r="A55" s="8" t="s">
        <v>61</v>
      </c>
      <c r="B55" s="9">
        <f>SUM(C55:E55)</f>
        <v>1793280</v>
      </c>
      <c r="C55" s="9">
        <f>SUM(C56:C59)</f>
        <v>293280</v>
      </c>
      <c r="D55" s="9">
        <f>SUM(D56:D59)</f>
        <v>0</v>
      </c>
      <c r="E55" s="9">
        <f>SUM(E56:E59)</f>
        <v>1500000</v>
      </c>
    </row>
    <row r="56" spans="1:5" ht="116.25" customHeight="1" x14ac:dyDescent="0.25">
      <c r="A56" s="10" t="s">
        <v>64</v>
      </c>
      <c r="B56" s="7">
        <f>SUM(C56:E56)</f>
        <v>99960</v>
      </c>
      <c r="C56" s="7">
        <v>99960</v>
      </c>
      <c r="D56" s="7">
        <v>0</v>
      </c>
      <c r="E56" s="7">
        <v>0</v>
      </c>
    </row>
    <row r="57" spans="1:5" ht="132" customHeight="1" x14ac:dyDescent="0.25">
      <c r="A57" s="10" t="s">
        <v>65</v>
      </c>
      <c r="B57" s="7">
        <f t="shared" ref="B57:B58" si="1">SUM(C57:E57)</f>
        <v>31320</v>
      </c>
      <c r="C57" s="7">
        <v>31320</v>
      </c>
      <c r="D57" s="7">
        <v>0</v>
      </c>
      <c r="E57" s="7">
        <v>0</v>
      </c>
    </row>
    <row r="58" spans="1:5" ht="146.25" customHeight="1" x14ac:dyDescent="0.25">
      <c r="A58" s="10" t="s">
        <v>66</v>
      </c>
      <c r="B58" s="7">
        <f t="shared" si="1"/>
        <v>117000</v>
      </c>
      <c r="C58" s="7">
        <v>117000</v>
      </c>
      <c r="D58" s="7">
        <v>0</v>
      </c>
      <c r="E58" s="7">
        <v>0</v>
      </c>
    </row>
    <row r="59" spans="1:5" ht="114.75" customHeight="1" x14ac:dyDescent="0.25">
      <c r="A59" s="10" t="s">
        <v>67</v>
      </c>
      <c r="B59" s="7">
        <f>SUM(C59:E59)</f>
        <v>1545000</v>
      </c>
      <c r="C59" s="7">
        <v>45000</v>
      </c>
      <c r="D59" s="7">
        <f t="shared" ref="D59" si="2">D61</f>
        <v>0</v>
      </c>
      <c r="E59" s="7">
        <v>1500000</v>
      </c>
    </row>
    <row r="60" spans="1:5" ht="49.5" customHeight="1" x14ac:dyDescent="0.25">
      <c r="A60" s="8" t="s">
        <v>28</v>
      </c>
      <c r="B60" s="9">
        <f>SUM(C60:E60)</f>
        <v>433262</v>
      </c>
      <c r="C60" s="9">
        <f>SUM(C61)</f>
        <v>433262</v>
      </c>
      <c r="D60" s="9">
        <f t="shared" ref="D60:E60" si="3">SUM(D61)</f>
        <v>0</v>
      </c>
      <c r="E60" s="9">
        <f t="shared" si="3"/>
        <v>0</v>
      </c>
    </row>
    <row r="61" spans="1:5" ht="50.25" customHeight="1" x14ac:dyDescent="0.25">
      <c r="A61" s="10" t="s">
        <v>29</v>
      </c>
      <c r="B61" s="7">
        <f>SUM(C61:E61)</f>
        <v>433262</v>
      </c>
      <c r="C61" s="7">
        <v>433262</v>
      </c>
      <c r="D61" s="7">
        <v>0</v>
      </c>
      <c r="E61" s="7">
        <v>0</v>
      </c>
    </row>
    <row r="62" spans="1:5" ht="33.75" customHeight="1" x14ac:dyDescent="0.25">
      <c r="A62" s="8" t="s">
        <v>20</v>
      </c>
      <c r="B62" s="9">
        <f t="shared" ref="B62:B66" si="4">SUM(C62:E62)</f>
        <v>10019961</v>
      </c>
      <c r="C62" s="9">
        <f>SUM(C63:C63)</f>
        <v>10019961</v>
      </c>
      <c r="D62" s="9">
        <f t="shared" ref="D62:E62" si="5">SUM(D63)</f>
        <v>0</v>
      </c>
      <c r="E62" s="9">
        <f t="shared" si="5"/>
        <v>0</v>
      </c>
    </row>
    <row r="63" spans="1:5" ht="34.5" customHeight="1" x14ac:dyDescent="0.25">
      <c r="A63" s="10" t="s">
        <v>23</v>
      </c>
      <c r="B63" s="7">
        <f t="shared" si="4"/>
        <v>10019961</v>
      </c>
      <c r="C63" s="7">
        <f>20019131+4500000+480000-14979170</f>
        <v>10019961</v>
      </c>
      <c r="D63" s="7">
        <v>0</v>
      </c>
      <c r="E63" s="7">
        <v>0</v>
      </c>
    </row>
    <row r="64" spans="1:5" ht="45" customHeight="1" x14ac:dyDescent="0.25">
      <c r="A64" s="8" t="s">
        <v>21</v>
      </c>
      <c r="B64" s="9">
        <f t="shared" si="4"/>
        <v>2929744</v>
      </c>
      <c r="C64" s="9">
        <f>SUM(C65:C66)</f>
        <v>2929744</v>
      </c>
      <c r="D64" s="9">
        <f t="shared" ref="D64:E64" si="6">SUM(D65)</f>
        <v>0</v>
      </c>
      <c r="E64" s="9">
        <f t="shared" si="6"/>
        <v>0</v>
      </c>
    </row>
    <row r="65" spans="1:5" ht="66" customHeight="1" x14ac:dyDescent="0.25">
      <c r="A65" s="10" t="s">
        <v>8</v>
      </c>
      <c r="B65" s="7">
        <f t="shared" si="4"/>
        <v>2447544</v>
      </c>
      <c r="C65" s="7">
        <f>3929196-1481652</f>
        <v>2447544</v>
      </c>
      <c r="D65" s="7">
        <v>0</v>
      </c>
      <c r="E65" s="7">
        <v>0</v>
      </c>
    </row>
    <row r="66" spans="1:5" ht="113.25" customHeight="1" x14ac:dyDescent="0.25">
      <c r="A66" s="10" t="s">
        <v>60</v>
      </c>
      <c r="B66" s="7">
        <f t="shared" si="4"/>
        <v>482200</v>
      </c>
      <c r="C66" s="7">
        <v>482200</v>
      </c>
      <c r="D66" s="7">
        <v>0</v>
      </c>
      <c r="E66" s="7">
        <v>0</v>
      </c>
    </row>
    <row r="67" spans="1:5" ht="15.75" x14ac:dyDescent="0.25">
      <c r="A67" s="13"/>
      <c r="B67" s="14"/>
      <c r="C67" s="14"/>
      <c r="D67" s="14"/>
      <c r="E67" s="14"/>
    </row>
    <row r="68" spans="1:5" ht="15.75" x14ac:dyDescent="0.25">
      <c r="A68" s="13"/>
      <c r="B68" s="14"/>
      <c r="C68" s="14"/>
      <c r="D68" s="14"/>
      <c r="E68" s="14"/>
    </row>
    <row r="69" spans="1:5" ht="41.25" customHeight="1" x14ac:dyDescent="0.25">
      <c r="A69" s="13"/>
      <c r="B69" s="14"/>
      <c r="C69" s="14"/>
      <c r="D69" s="14"/>
      <c r="E69" s="14"/>
    </row>
    <row r="70" spans="1:5" x14ac:dyDescent="0.25">
      <c r="A70" s="24" t="s">
        <v>27</v>
      </c>
      <c r="C70" s="25" t="s">
        <v>44</v>
      </c>
    </row>
    <row r="71" spans="1:5" x14ac:dyDescent="0.25">
      <c r="A71" s="24"/>
      <c r="C71" s="25"/>
    </row>
  </sheetData>
  <mergeCells count="4">
    <mergeCell ref="A5:E5"/>
    <mergeCell ref="A6:E6"/>
    <mergeCell ref="A70:A71"/>
    <mergeCell ref="C70:C7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 differentFirst="1">
    <oddHeader xml:space="preserve">&amp;C&amp;P&amp;R&amp;"Times New Roman,курсив"&amp;14Продовження додатка </oddHeader>
  </headerFooter>
  <rowBreaks count="7" manualBreakCount="7">
    <brk id="15" max="4" man="1"/>
    <brk id="24" max="4" man="1"/>
    <brk id="31" max="4" man="1"/>
    <brk id="36" max="4" man="1"/>
    <brk id="39" max="4" man="1"/>
    <brk id="51" max="4" man="1"/>
    <brk id="5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2017-10-25T13:17:32Z</dcterms:modified>
</cp:coreProperties>
</file>