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0" windowWidth="8160" windowHeight="9240" tabRatio="602"/>
  </bookViews>
  <sheets>
    <sheet name="2017" sheetId="23" r:id="rId1"/>
  </sheets>
  <definedNames>
    <definedName name="_xlnm._FilterDatabase" localSheetId="0" hidden="1">'2017'!$A$66:$O$149</definedName>
    <definedName name="_xlnm.Print_Titles" localSheetId="0">'2017'!$8:$12</definedName>
    <definedName name="_xlnm.Print_Area" localSheetId="0">'2017'!$C$1:$P$153</definedName>
  </definedNames>
  <calcPr calcId="124519"/>
</workbook>
</file>

<file path=xl/calcChain.xml><?xml version="1.0" encoding="utf-8"?>
<calcChain xmlns="http://schemas.openxmlformats.org/spreadsheetml/2006/main">
  <c r="O62" i="23"/>
  <c r="P62" s="1"/>
  <c r="J62"/>
  <c r="K62" s="1"/>
  <c r="H62"/>
  <c r="G62"/>
  <c r="F62"/>
  <c r="P61"/>
  <c r="O61"/>
  <c r="H61"/>
  <c r="J61" s="1"/>
  <c r="K61" s="1"/>
  <c r="F61"/>
  <c r="G61" s="1"/>
  <c r="G58" s="1"/>
  <c r="G63" s="1"/>
  <c r="P60"/>
  <c r="O60"/>
  <c r="H60"/>
  <c r="K60" s="1"/>
  <c r="G60"/>
  <c r="F60"/>
  <c r="P59"/>
  <c r="O59"/>
  <c r="H59"/>
  <c r="J59" s="1"/>
  <c r="G59"/>
  <c r="F59"/>
  <c r="P58"/>
  <c r="O58"/>
  <c r="N58"/>
  <c r="N63" s="1"/>
  <c r="M58"/>
  <c r="M63" s="1"/>
  <c r="I58"/>
  <c r="I63" s="1"/>
  <c r="H58"/>
  <c r="F58"/>
  <c r="E58"/>
  <c r="E63" s="1"/>
  <c r="D58"/>
  <c r="D63" s="1"/>
  <c r="O57"/>
  <c r="J57"/>
  <c r="H57"/>
  <c r="F57"/>
  <c r="P56"/>
  <c r="P63" s="1"/>
  <c r="O56"/>
  <c r="J56"/>
  <c r="F56"/>
  <c r="O55"/>
  <c r="J55"/>
  <c r="H55"/>
  <c r="F55"/>
  <c r="O54"/>
  <c r="J54"/>
  <c r="O53"/>
  <c r="O63" s="1"/>
  <c r="J53"/>
  <c r="H53"/>
  <c r="H63" s="1"/>
  <c r="F53"/>
  <c r="F63" s="1"/>
  <c r="O52"/>
  <c r="N49"/>
  <c r="I49"/>
  <c r="E49"/>
  <c r="N47"/>
  <c r="H47"/>
  <c r="I47" s="1"/>
  <c r="I44" s="1"/>
  <c r="E47"/>
  <c r="P44"/>
  <c r="O44"/>
  <c r="N44"/>
  <c r="M44"/>
  <c r="L44"/>
  <c r="K44"/>
  <c r="J44"/>
  <c r="H44"/>
  <c r="G44"/>
  <c r="F44"/>
  <c r="E44"/>
  <c r="D44"/>
  <c r="N43"/>
  <c r="D43"/>
  <c r="E43" s="1"/>
  <c r="E34" s="1"/>
  <c r="N42"/>
  <c r="I42"/>
  <c r="H42"/>
  <c r="E42"/>
  <c r="N41"/>
  <c r="H41"/>
  <c r="N40"/>
  <c r="I40"/>
  <c r="H40"/>
  <c r="E40"/>
  <c r="N39"/>
  <c r="H39"/>
  <c r="I39" s="1"/>
  <c r="E39"/>
  <c r="N38"/>
  <c r="H38"/>
  <c r="I38" s="1"/>
  <c r="E38"/>
  <c r="N37"/>
  <c r="H37"/>
  <c r="I37" s="1"/>
  <c r="E37"/>
  <c r="P34"/>
  <c r="O34"/>
  <c r="M34"/>
  <c r="N34" s="1"/>
  <c r="L34"/>
  <c r="K34"/>
  <c r="J34"/>
  <c r="G34"/>
  <c r="F34"/>
  <c r="D34"/>
  <c r="N33"/>
  <c r="H33"/>
  <c r="I33" s="1"/>
  <c r="E33"/>
  <c r="N32"/>
  <c r="N31"/>
  <c r="H31"/>
  <c r="I31" s="1"/>
  <c r="E31"/>
  <c r="N30"/>
  <c r="H30"/>
  <c r="I30" s="1"/>
  <c r="E30"/>
  <c r="N29"/>
  <c r="H29"/>
  <c r="I29" s="1"/>
  <c r="E29"/>
  <c r="N28"/>
  <c r="H28"/>
  <c r="I28" s="1"/>
  <c r="E28"/>
  <c r="N27"/>
  <c r="H27"/>
  <c r="I27" s="1"/>
  <c r="E27"/>
  <c r="N26"/>
  <c r="H26"/>
  <c r="I26" s="1"/>
  <c r="E26"/>
  <c r="N25"/>
  <c r="M25"/>
  <c r="L25"/>
  <c r="H25"/>
  <c r="I25" s="1"/>
  <c r="D25"/>
  <c r="E25" s="1"/>
  <c r="M24"/>
  <c r="N24" s="1"/>
  <c r="L24"/>
  <c r="I24"/>
  <c r="H24"/>
  <c r="N23"/>
  <c r="H23"/>
  <c r="I23" s="1"/>
  <c r="E23"/>
  <c r="N22"/>
  <c r="I22"/>
  <c r="E22"/>
  <c r="N21"/>
  <c r="I21"/>
  <c r="E21"/>
  <c r="N20"/>
  <c r="H20"/>
  <c r="I20" s="1"/>
  <c r="E20"/>
  <c r="N19"/>
  <c r="H19"/>
  <c r="I19" s="1"/>
  <c r="E19"/>
  <c r="N18"/>
  <c r="H18"/>
  <c r="I18" s="1"/>
  <c r="E18"/>
  <c r="P15"/>
  <c r="P48" s="1"/>
  <c r="P50" s="1"/>
  <c r="P65" s="1"/>
  <c r="O15"/>
  <c r="O48" s="1"/>
  <c r="O50" s="1"/>
  <c r="O65" s="1"/>
  <c r="M15"/>
  <c r="M48" s="1"/>
  <c r="M50" s="1"/>
  <c r="M65" s="1"/>
  <c r="L15"/>
  <c r="L48" s="1"/>
  <c r="L50" s="1"/>
  <c r="L65" s="1"/>
  <c r="K15"/>
  <c r="K48" s="1"/>
  <c r="K50" s="1"/>
  <c r="J15"/>
  <c r="J48" s="1"/>
  <c r="J50" s="1"/>
  <c r="H15"/>
  <c r="G15"/>
  <c r="G48" s="1"/>
  <c r="G50" s="1"/>
  <c r="G65" s="1"/>
  <c r="F15"/>
  <c r="F48" s="1"/>
  <c r="F50" s="1"/>
  <c r="F65" s="1"/>
  <c r="I15" l="1"/>
  <c r="D24"/>
  <c r="H43"/>
  <c r="K59"/>
  <c r="K58" s="1"/>
  <c r="K63" s="1"/>
  <c r="K65" s="1"/>
  <c r="J60"/>
  <c r="J58" s="1"/>
  <c r="J63" s="1"/>
  <c r="J65" s="1"/>
  <c r="N15"/>
  <c r="N48" s="1"/>
  <c r="N50" s="1"/>
  <c r="N65" s="1"/>
  <c r="E24" l="1"/>
  <c r="D15"/>
  <c r="I43"/>
  <c r="H34"/>
  <c r="I34" l="1"/>
  <c r="I48" s="1"/>
  <c r="I50" s="1"/>
  <c r="I65" s="1"/>
  <c r="H48"/>
  <c r="H50" s="1"/>
  <c r="H65" s="1"/>
  <c r="D48"/>
  <c r="D50" s="1"/>
  <c r="D65" s="1"/>
  <c r="E15"/>
  <c r="E48" s="1"/>
  <c r="E50" s="1"/>
  <c r="E65" s="1"/>
  <c r="K134" l="1"/>
  <c r="P144"/>
  <c r="O144"/>
  <c r="G144"/>
  <c r="F144"/>
  <c r="N124"/>
  <c r="I124"/>
  <c r="E124"/>
  <c r="P124"/>
  <c r="O124"/>
  <c r="K124"/>
  <c r="J124"/>
  <c r="G124"/>
  <c r="F124"/>
  <c r="F98"/>
  <c r="L137"/>
  <c r="L144" s="1"/>
  <c r="D133"/>
  <c r="H133"/>
  <c r="M133"/>
  <c r="K98"/>
  <c r="G98"/>
  <c r="L145"/>
  <c r="L117"/>
  <c r="L124"/>
  <c r="L127"/>
  <c r="L108"/>
  <c r="M112"/>
  <c r="H112"/>
  <c r="D112"/>
  <c r="L95"/>
  <c r="N95"/>
  <c r="I95"/>
  <c r="E95"/>
  <c r="L99"/>
  <c r="P99"/>
  <c r="P95" s="1"/>
  <c r="O99"/>
  <c r="O95" s="1"/>
  <c r="N99"/>
  <c r="K99"/>
  <c r="K95" s="1"/>
  <c r="J99"/>
  <c r="J95" s="1"/>
  <c r="I99"/>
  <c r="G99"/>
  <c r="G95" s="1"/>
  <c r="F99"/>
  <c r="F95" s="1"/>
  <c r="E99"/>
  <c r="D100"/>
  <c r="H100"/>
  <c r="M100"/>
  <c r="D101"/>
  <c r="H101"/>
  <c r="M101"/>
  <c r="N70"/>
  <c r="L75"/>
  <c r="L70"/>
  <c r="I70"/>
  <c r="E70"/>
  <c r="L79"/>
  <c r="L84"/>
  <c r="P84"/>
  <c r="O84"/>
  <c r="N84"/>
  <c r="K84"/>
  <c r="J84"/>
  <c r="I84"/>
  <c r="F84"/>
  <c r="G84"/>
  <c r="E84"/>
  <c r="M86"/>
  <c r="H86"/>
  <c r="D86"/>
  <c r="M85"/>
  <c r="H85"/>
  <c r="D85"/>
  <c r="L149" l="1"/>
  <c r="P145"/>
  <c r="O145"/>
  <c r="N145"/>
  <c r="J145"/>
  <c r="K145"/>
  <c r="I145"/>
  <c r="H145" s="1"/>
  <c r="F145"/>
  <c r="D145" s="1"/>
  <c r="G145"/>
  <c r="E145"/>
  <c r="P137"/>
  <c r="O137"/>
  <c r="N137"/>
  <c r="J137"/>
  <c r="K137"/>
  <c r="K144" s="1"/>
  <c r="I137"/>
  <c r="F137"/>
  <c r="G137"/>
  <c r="E137"/>
  <c r="D142"/>
  <c r="H142"/>
  <c r="M142"/>
  <c r="D140"/>
  <c r="H140"/>
  <c r="M140"/>
  <c r="D141"/>
  <c r="H141"/>
  <c r="M141"/>
  <c r="D136"/>
  <c r="H136"/>
  <c r="M136"/>
  <c r="D132"/>
  <c r="H132"/>
  <c r="M132"/>
  <c r="D134"/>
  <c r="H134"/>
  <c r="M134"/>
  <c r="D135"/>
  <c r="H135"/>
  <c r="M135"/>
  <c r="M130"/>
  <c r="H130"/>
  <c r="D130"/>
  <c r="P127"/>
  <c r="O127"/>
  <c r="N127"/>
  <c r="J127"/>
  <c r="K127"/>
  <c r="I127"/>
  <c r="F127"/>
  <c r="G127"/>
  <c r="E127"/>
  <c r="D127" s="1"/>
  <c r="M129"/>
  <c r="H129"/>
  <c r="D129"/>
  <c r="M131"/>
  <c r="M124" s="1"/>
  <c r="H131"/>
  <c r="D131"/>
  <c r="H127"/>
  <c r="M126"/>
  <c r="H126"/>
  <c r="D126"/>
  <c r="D139"/>
  <c r="H139"/>
  <c r="D143"/>
  <c r="H143"/>
  <c r="M143"/>
  <c r="D121"/>
  <c r="H121"/>
  <c r="M121"/>
  <c r="P117"/>
  <c r="O117"/>
  <c r="N117"/>
  <c r="G117"/>
  <c r="F117"/>
  <c r="E117"/>
  <c r="J117"/>
  <c r="K117"/>
  <c r="I117"/>
  <c r="M122"/>
  <c r="H122"/>
  <c r="D122"/>
  <c r="M120"/>
  <c r="H120"/>
  <c r="D120"/>
  <c r="M119"/>
  <c r="H119"/>
  <c r="D119"/>
  <c r="M116"/>
  <c r="H116"/>
  <c r="D116"/>
  <c r="M145" l="1"/>
  <c r="H137"/>
  <c r="H124"/>
  <c r="D124"/>
  <c r="M127"/>
  <c r="D137"/>
  <c r="M139"/>
  <c r="M137" s="1"/>
  <c r="P108" l="1"/>
  <c r="O108"/>
  <c r="N108"/>
  <c r="J108"/>
  <c r="K108"/>
  <c r="I108"/>
  <c r="F108"/>
  <c r="G108"/>
  <c r="E108"/>
  <c r="M115"/>
  <c r="H115"/>
  <c r="D115"/>
  <c r="M114"/>
  <c r="H114"/>
  <c r="D114"/>
  <c r="M113"/>
  <c r="H113"/>
  <c r="D113"/>
  <c r="M111"/>
  <c r="H111"/>
  <c r="D111"/>
  <c r="M110"/>
  <c r="H110"/>
  <c r="D110"/>
  <c r="P104"/>
  <c r="O104"/>
  <c r="N104"/>
  <c r="J104"/>
  <c r="K104"/>
  <c r="I104"/>
  <c r="F104"/>
  <c r="G104"/>
  <c r="E104"/>
  <c r="D104" s="1"/>
  <c r="M107"/>
  <c r="H107"/>
  <c r="D107"/>
  <c r="M106"/>
  <c r="H106"/>
  <c r="D106"/>
  <c r="M94"/>
  <c r="H94"/>
  <c r="D94"/>
  <c r="M93"/>
  <c r="H93"/>
  <c r="D93"/>
  <c r="D90"/>
  <c r="H90"/>
  <c r="M90"/>
  <c r="D91"/>
  <c r="H91"/>
  <c r="M91"/>
  <c r="D92"/>
  <c r="H92"/>
  <c r="M92"/>
  <c r="O79"/>
  <c r="P79"/>
  <c r="N79"/>
  <c r="J79"/>
  <c r="K79"/>
  <c r="I79"/>
  <c r="G79"/>
  <c r="F79"/>
  <c r="E79"/>
  <c r="H108" l="1"/>
  <c r="D108"/>
  <c r="H104"/>
  <c r="M104"/>
  <c r="M81"/>
  <c r="H81"/>
  <c r="D81"/>
  <c r="M83"/>
  <c r="H83"/>
  <c r="D83"/>
  <c r="M82"/>
  <c r="H82"/>
  <c r="D82"/>
  <c r="O75"/>
  <c r="O70" s="1"/>
  <c r="P75"/>
  <c r="P70" s="1"/>
  <c r="N75"/>
  <c r="J75"/>
  <c r="J70" s="1"/>
  <c r="J144" s="1"/>
  <c r="K75"/>
  <c r="K70" s="1"/>
  <c r="I75"/>
  <c r="F75"/>
  <c r="F70" s="1"/>
  <c r="G75"/>
  <c r="G70" s="1"/>
  <c r="E75"/>
  <c r="M78"/>
  <c r="H78"/>
  <c r="D78"/>
  <c r="M77"/>
  <c r="H77"/>
  <c r="D77"/>
  <c r="M75" l="1"/>
  <c r="H75"/>
  <c r="G149"/>
  <c r="I144"/>
  <c r="I149" s="1"/>
  <c r="J149"/>
  <c r="P149"/>
  <c r="E144"/>
  <c r="E149" s="1"/>
  <c r="F149"/>
  <c r="K149"/>
  <c r="N144"/>
  <c r="N149" s="1"/>
  <c r="O149"/>
  <c r="D75"/>
  <c r="M74"/>
  <c r="M70" l="1"/>
  <c r="D74" l="1"/>
  <c r="H74"/>
  <c r="H67" l="1"/>
  <c r="M97" l="1"/>
  <c r="H97"/>
  <c r="D97"/>
  <c r="M148" l="1"/>
  <c r="M67" l="1"/>
  <c r="M68"/>
  <c r="M69"/>
  <c r="M72"/>
  <c r="M73"/>
  <c r="D70"/>
  <c r="D67"/>
  <c r="M123"/>
  <c r="H123"/>
  <c r="M117"/>
  <c r="H117"/>
  <c r="M108"/>
  <c r="M103"/>
  <c r="H103"/>
  <c r="M102"/>
  <c r="H102"/>
  <c r="M99"/>
  <c r="H99"/>
  <c r="M98"/>
  <c r="H98"/>
  <c r="M89"/>
  <c r="H89"/>
  <c r="M88"/>
  <c r="H88"/>
  <c r="M87"/>
  <c r="H87"/>
  <c r="M84"/>
  <c r="H84"/>
  <c r="M79"/>
  <c r="H79"/>
  <c r="H73"/>
  <c r="H72"/>
  <c r="H69"/>
  <c r="H68"/>
  <c r="D103"/>
  <c r="D68"/>
  <c r="D69"/>
  <c r="D99"/>
  <c r="D98"/>
  <c r="H148"/>
  <c r="H147"/>
  <c r="M147"/>
  <c r="D102"/>
  <c r="D72"/>
  <c r="D73"/>
  <c r="D79"/>
  <c r="D84"/>
  <c r="D87"/>
  <c r="D88"/>
  <c r="D89"/>
  <c r="D95"/>
  <c r="D117"/>
  <c r="D123"/>
  <c r="D147"/>
  <c r="D148"/>
  <c r="H95"/>
  <c r="M95"/>
  <c r="H70" l="1"/>
  <c r="D149" l="1"/>
  <c r="M144"/>
  <c r="M149" s="1"/>
  <c r="D144"/>
  <c r="H149"/>
  <c r="H144"/>
</calcChain>
</file>

<file path=xl/sharedStrings.xml><?xml version="1.0" encoding="utf-8"?>
<sst xmlns="http://schemas.openxmlformats.org/spreadsheetml/2006/main" count="178" uniqueCount="149">
  <si>
    <t xml:space="preserve"> </t>
  </si>
  <si>
    <t xml:space="preserve">на </t>
  </si>
  <si>
    <t>ЗАГАЛЬНИЙ ФОНД</t>
  </si>
  <si>
    <t>СПЕЦІАЛЬНИЙ ФОНД</t>
  </si>
  <si>
    <t xml:space="preserve">   у тому числi:</t>
  </si>
  <si>
    <t>Інші видатки</t>
  </si>
  <si>
    <t>Інші установи та заклади</t>
  </si>
  <si>
    <t xml:space="preserve">Фiзична культура i спорт </t>
  </si>
  <si>
    <t>Інші заходи у сфері електротранспорту</t>
  </si>
  <si>
    <t>Резервний фонд</t>
  </si>
  <si>
    <t>Діяльність і послуги, не віднесені до інших категорій</t>
  </si>
  <si>
    <t>Запобігання та ліквідація надзвичайних ситуацій та наслідків стихійного лиха</t>
  </si>
  <si>
    <t>КФКВ</t>
  </si>
  <si>
    <t xml:space="preserve">Освiта </t>
  </si>
  <si>
    <t>Соцiальний захист та соціальне забезпечення всього,</t>
  </si>
  <si>
    <t>у тому числі:</t>
  </si>
  <si>
    <t>Культура і мистецтво</t>
  </si>
  <si>
    <t>Інші заходи у сфері автомобільного транспорту</t>
  </si>
  <si>
    <t xml:space="preserve">      у тому числі:</t>
  </si>
  <si>
    <t>Надання пільгового довгострокового кредиту громадянам на будівництво (реконструкцію) та придбання житла</t>
  </si>
  <si>
    <t>Повернення коштів, наданих для кредитування громадян на будівництво (реконструкцію) та придбання житла</t>
  </si>
  <si>
    <t>Розробка схем та проектних рішень масового застосування</t>
  </si>
  <si>
    <t xml:space="preserve"> 01.10.2007</t>
  </si>
  <si>
    <t>загальний фонд</t>
  </si>
  <si>
    <t>спеціальний фонд</t>
  </si>
  <si>
    <t>Субвенції, одержані з державного та обласного  бюджетів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</si>
  <si>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</si>
  <si>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>Д О Х О Д И</t>
  </si>
  <si>
    <t>інші надходження</t>
  </si>
  <si>
    <t>державне мито </t>
  </si>
  <si>
    <t>РАЗОМ ВИДАТКИ ТА КРЕДИТУВАННЯ БЮДЖЕТУ:</t>
  </si>
  <si>
    <t xml:space="preserve">2007 рік </t>
  </si>
  <si>
    <t xml:space="preserve">Охорона здоров'я </t>
  </si>
  <si>
    <t>Інші послуги, пов'язані з економічною діяльністю</t>
  </si>
  <si>
    <t>Витрати, пов'язані з наданням та обслуговуванням пільгових довгострокових кредитів, наданих громадянам на будівництво (реконструкцію) та придбання житла</t>
  </si>
  <si>
    <t>Інші субвенції</t>
  </si>
  <si>
    <t>податок на прибуток підприємств та фінансових установ комунальної власності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</si>
  <si>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</si>
  <si>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</si>
  <si>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</si>
  <si>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УСЬОГО ВИДАТКІВ:</t>
  </si>
  <si>
    <t>у т.ч. бюджет розвитку</t>
  </si>
  <si>
    <t>тис.грн.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</si>
  <si>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</si>
  <si>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кошти від продажу землі</t>
  </si>
  <si>
    <t>надходження коштів пайової участі у розвитку інфраструктури населеного пункту</t>
  </si>
  <si>
    <t>Видатки, не вiднесенi до основних груп, усього,</t>
  </si>
  <si>
    <t>Показники міського бюджету</t>
  </si>
  <si>
    <t>Інші додаткові дотації</t>
  </si>
  <si>
    <t/>
  </si>
  <si>
    <t>ПОДАТКОВІ НАДХОДЖЕННЯ</t>
  </si>
  <si>
    <t xml:space="preserve">податок та збір на доходи фізичних осіб </t>
  </si>
  <si>
    <t>рентна плата за спеціальне використання лісових ресурсів 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</si>
  <si>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акцизний податок з реалізації суб’єктами господарювання  роздрібної торгівлі підакцизних товарів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</si>
  <si>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</si>
  <si>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</si>
  <si>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</si>
  <si>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</si>
  <si>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НЕПОДАТКОВІ НАДХОДЖЕННЯ</t>
  </si>
  <si>
    <t>ДОХОДИ ВІД ОПЕРАЦІЙ З КАПІТАЛОМ</t>
  </si>
  <si>
    <t>Субвенції, дотації, одержані з інших бюджетів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</si>
  <si>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</si>
  <si>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</si>
  <si>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</si>
  <si>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екологічний податок</t>
  </si>
  <si>
    <t>місцеві податки:</t>
  </si>
  <si>
    <t xml:space="preserve"> - податок на майно, у т.ч.</t>
  </si>
  <si>
    <t xml:space="preserve"> - єдиний податок</t>
  </si>
  <si>
    <t xml:space="preserve"> - збір за провадження деяких видів підприємницької діяльності, що справлявся до 1 січня 2015 року </t>
  </si>
  <si>
    <t>плата за розміщення тимчасово вільних коштів місцевих бюджетів </t>
  </si>
  <si>
    <t>адміністративні штрафи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</si>
  <si>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</si>
  <si>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плата за надання  адміністративних послуг</t>
  </si>
  <si>
    <t>податок з власників транспортних засобів та інших самохідних машин і механізмів</t>
  </si>
  <si>
    <t>Житлово-комунальне господарство, усього,</t>
  </si>
  <si>
    <t>Будiвництво, усього,</t>
  </si>
  <si>
    <t>Транспорт, дорожнє господарство, зв'язок, телекомунікації та інформатика, усього,</t>
  </si>
  <si>
    <t>Цільові фонди, усього,</t>
  </si>
  <si>
    <t>Затверджений план на 2017 рік</t>
  </si>
  <si>
    <t>Уточнений план на 2017 рік</t>
  </si>
  <si>
    <t>Код ТПКВКМБ /
ТКВКБМС</t>
  </si>
  <si>
    <t>0100</t>
  </si>
  <si>
    <t>Державне управління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</si>
  <si>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</si>
  <si>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</si>
  <si>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пільг з оплати послуг зв’язку та інших передбачених законодавством пільг (крім пільг на одержання ліків, зубопротезування, забезпечення продуктами харчування, оплату електроенергії, природного і скрапленого газу,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 та компенсації за пільговий проїзд окремих категорій громадян</t>
  </si>
  <si>
    <t>Заклади і заходи з питань дітей та їх соціального захисту</t>
  </si>
  <si>
    <t>Утримання закладів, що надають соціальні послуги дітям, які опинились у складних життєвих обставинах</t>
  </si>
  <si>
    <t>Заходи державної політики з питань дітей та їх соціального захисту</t>
  </si>
  <si>
    <t>010116</t>
  </si>
  <si>
    <t>Здійснення соціальної роботи з вразливими категоріями населення</t>
  </si>
  <si>
    <t>Центри соціальних служб для сім'ї, дітей та молоді</t>
  </si>
  <si>
    <t>Заходи державної політики із забезпечення рівних прав та можливостей жінок та чоловіків</t>
  </si>
  <si>
    <t>Заходи державної політики з питань сім'ї</t>
  </si>
  <si>
    <t>Реалізація державної політики у молодіжній сфері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</si>
  <si>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</si>
  <si>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</si>
  <si>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Соціальний захист ветеранів війни та праці</t>
  </si>
  <si>
    <t>Інші видатки на соціальний захист населення</t>
  </si>
  <si>
    <t>Забезпечення надійного та безперебійного функціонування житлово-експлуатаційного господарства</t>
  </si>
  <si>
    <t>Капітальний ремонт об’єктів житлового господарства</t>
  </si>
  <si>
    <t>100102, 100106</t>
  </si>
  <si>
    <t>Фінансова підтримка об’єктів комунального господарства</t>
  </si>
  <si>
    <t>100201, 100202</t>
  </si>
  <si>
    <t>Благоустрій міст, сіл, селищ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</si>
  <si>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</si>
  <si>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Реалізація заходів щодо інвестиційного розвитку території</t>
  </si>
  <si>
    <t>Утримання та розвиток інфраструктури доріг</t>
  </si>
  <si>
    <t>Засоби масової iнформації</t>
  </si>
  <si>
    <t>Проведення заходів із землеустрою</t>
  </si>
  <si>
    <t>Заходи з енергозбереження</t>
  </si>
  <si>
    <t>Сприяння розвитку малого та середнього підприємництва</t>
  </si>
  <si>
    <t>Внески до статутного капіталу суб’єктів господарювання</t>
  </si>
  <si>
    <t>Інші заходи, пов'язані з економічною діяльністю</t>
  </si>
  <si>
    <t>Надання та повернення пільгового довгострокового кредиту на будівництво (реконструкцію) та придбання житла</t>
  </si>
  <si>
    <t xml:space="preserve">Реверсна дотація </t>
  </si>
  <si>
    <t xml:space="preserve">Субвенція з державного бюджету місцевим бюджетам на виплату допомоги сім'ям з дітьми, малозабезпеченим сім'ям, інвалідам з дитинства, дітям-інвалідам, тимчасової державної допомоги дітям та допомоги по догляду за інвалідами I чи II групи внаслідок психічного розладу 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</si>
  <si>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</t>
  </si>
  <si>
    <t xml:space="preserve">В И Д А Т К И  </t>
  </si>
  <si>
    <t>Охорона та раціональне використання природних ресурсів</t>
  </si>
  <si>
    <t>Утилізація відходів</t>
  </si>
  <si>
    <t>Ліквідація іншого забруднення навколишнього природного середовища</t>
  </si>
  <si>
    <t>Інша діяльність у сфері охорони навколишнього природного середовища</t>
  </si>
  <si>
    <t>Уточнений план загального фонду на січень-березень 2017 року</t>
  </si>
  <si>
    <t>Здійснення заходів та реалізація проектів на виконання Державної цільової соціальної програми «Молодь України»</t>
  </si>
  <si>
    <t>Інші заходи та заклади молодіжної політики</t>
  </si>
  <si>
    <t xml:space="preserve">Забезпечення функціонування теплових мереж </t>
  </si>
  <si>
    <t>Забезпечення функціонування водопровідно-каналізаційного господарства</t>
  </si>
  <si>
    <t>Зв’язок, телекомунікації та інформатика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</si>
  <si>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</si>
  <si>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Виконано станом на 01.04.2017</t>
  </si>
  <si>
    <t>всього,</t>
  </si>
  <si>
    <t>акцизний податок з вироблених  в Україні підакцизних товарів (продукції)</t>
  </si>
  <si>
    <t>акцизний податок з ввезених на митну територію   України підакцизних товарів (продукції)</t>
  </si>
  <si>
    <t>транспортний податок з фізичних осіб</t>
  </si>
  <si>
    <t>транспортний податок з юридичних осіб</t>
  </si>
  <si>
    <t>в т. ч. бюджет розвитку (без трансфертів):</t>
  </si>
  <si>
    <t xml:space="preserve">      щодо виконання міського бюджету</t>
  </si>
  <si>
    <t xml:space="preserve">    З В І Т</t>
  </si>
  <si>
    <t xml:space="preserve">        за І квартал 2017 року</t>
  </si>
  <si>
    <t>УСЬОГО ДОХОДІВ ЗАГАЛЬНОГО ФОНДУ власних та закріплених:</t>
  </si>
  <si>
    <t>РАЗОМ ЗА ЗАГАЛЬНИМ ФОНДОМ ДОХОДІВ:</t>
  </si>
  <si>
    <t>РАЗОМ ЗА СПЕЦІАЛЬНИМ ФОНДОМ ДОХОДІВ:</t>
  </si>
  <si>
    <t>УСЬОГО ДОХОДІВ:</t>
  </si>
  <si>
    <t xml:space="preserve"> ЗАТВЕРДЖЕНО</t>
  </si>
  <si>
    <t xml:space="preserve"> Рішення міської ради</t>
  </si>
  <si>
    <t xml:space="preserve">Секретар міської ради </t>
  </si>
  <si>
    <t xml:space="preserve">              С.Маляренко</t>
  </si>
  <si>
    <t xml:space="preserve">            26.04.2017 №1584</t>
  </si>
</sst>
</file>

<file path=xl/styles.xml><?xml version="1.0" encoding="utf-8"?>
<styleSheet xmlns="http://schemas.openxmlformats.org/spreadsheetml/2006/main">
  <numFmts count="1">
    <numFmt numFmtId="164" formatCode="#,##0.0"/>
  </numFmts>
  <fonts count="39">
    <font>
      <sz val="10"/>
      <name val="Arial Cyr"/>
      <charset val="204"/>
    </font>
    <font>
      <b/>
      <sz val="10"/>
      <name val="Arial Cyr"/>
      <family val="2"/>
      <charset val="204"/>
    </font>
    <font>
      <sz val="13"/>
      <name val="Arial Cyr"/>
      <family val="2"/>
      <charset val="204"/>
    </font>
    <font>
      <b/>
      <sz val="13"/>
      <name val="Arial Cyr"/>
      <family val="2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b/>
      <sz val="16"/>
      <name val="Arial Cyr"/>
      <family val="2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 Cyr"/>
      <family val="2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name val="Arial Cyr"/>
      <family val="2"/>
      <charset val="204"/>
    </font>
    <font>
      <b/>
      <i/>
      <sz val="2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24"/>
      <name val="Times New Roman"/>
      <family val="1"/>
      <charset val="204"/>
    </font>
    <font>
      <b/>
      <i/>
      <sz val="28"/>
      <name val="Arial Cyr"/>
      <family val="2"/>
      <charset val="204"/>
    </font>
    <font>
      <sz val="11"/>
      <name val="Times New Roman"/>
      <family val="1"/>
      <charset val="204"/>
    </font>
    <font>
      <b/>
      <i/>
      <sz val="27"/>
      <name val="Times New Roman"/>
      <family val="1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25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b/>
      <u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/>
    <xf numFmtId="3" fontId="2" fillId="0" borderId="0" xfId="0" applyNumberFormat="1" applyFont="1" applyFill="1"/>
    <xf numFmtId="164" fontId="3" fillId="0" borderId="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5" fillId="0" borderId="0" xfId="0" applyFont="1" applyFill="1"/>
    <xf numFmtId="0" fontId="16" fillId="0" borderId="0" xfId="0" applyFont="1"/>
    <xf numFmtId="164" fontId="19" fillId="0" borderId="0" xfId="0" applyNumberFormat="1" applyFont="1" applyFill="1" applyAlignment="1">
      <alignment horizontal="center" vertical="center"/>
    </xf>
    <xf numFmtId="0" fontId="20" fillId="0" borderId="3" xfId="0" applyFont="1" applyFill="1" applyBorder="1" applyAlignment="1" applyProtection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vertical="center"/>
    </xf>
    <xf numFmtId="164" fontId="2" fillId="6" borderId="0" xfId="0" applyNumberFormat="1" applyFont="1" applyFill="1" applyAlignment="1">
      <alignment horizontal="center" vertical="center"/>
    </xf>
    <xf numFmtId="164" fontId="6" fillId="6" borderId="0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5" fillId="6" borderId="0" xfId="0" applyFont="1" applyFill="1" applyAlignment="1">
      <alignment horizontal="center"/>
    </xf>
    <xf numFmtId="0" fontId="1" fillId="6" borderId="0" xfId="0" applyFont="1" applyFill="1"/>
    <xf numFmtId="0" fontId="7" fillId="6" borderId="0" xfId="0" applyFont="1" applyFill="1"/>
    <xf numFmtId="0" fontId="0" fillId="0" borderId="0" xfId="0" applyFont="1"/>
    <xf numFmtId="0" fontId="0" fillId="0" borderId="0" xfId="0" applyFont="1" applyFill="1"/>
    <xf numFmtId="0" fontId="0" fillId="6" borderId="0" xfId="0" applyFont="1" applyFill="1"/>
    <xf numFmtId="164" fontId="2" fillId="6" borderId="0" xfId="0" applyNumberFormat="1" applyFont="1" applyFill="1"/>
    <xf numFmtId="0" fontId="6" fillId="6" borderId="0" xfId="0" applyFont="1" applyFill="1" applyBorder="1" applyAlignment="1">
      <alignment wrapText="1"/>
    </xf>
    <xf numFmtId="164" fontId="2" fillId="0" borderId="0" xfId="0" applyNumberFormat="1" applyFont="1" applyFill="1"/>
    <xf numFmtId="0" fontId="0" fillId="3" borderId="0" xfId="0" applyFont="1" applyFill="1"/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3" fillId="0" borderId="3" xfId="0" applyFont="1" applyFill="1" applyBorder="1" applyAlignment="1">
      <alignment vertical="center"/>
    </xf>
    <xf numFmtId="0" fontId="24" fillId="0" borderId="3" xfId="0" applyFont="1" applyFill="1" applyBorder="1" applyAlignment="1" applyProtection="1">
      <alignment vertical="center" wrapText="1"/>
    </xf>
    <xf numFmtId="0" fontId="23" fillId="0" borderId="3" xfId="0" applyFont="1" applyFill="1" applyBorder="1" applyAlignment="1" applyProtection="1">
      <alignment vertical="center" wrapText="1"/>
    </xf>
    <xf numFmtId="0" fontId="25" fillId="0" borderId="3" xfId="0" applyFont="1" applyFill="1" applyBorder="1" applyAlignment="1" applyProtection="1">
      <alignment vertical="center" wrapText="1"/>
    </xf>
    <xf numFmtId="0" fontId="26" fillId="4" borderId="5" xfId="0" applyFont="1" applyFill="1" applyBorder="1" applyAlignment="1" applyProtection="1">
      <alignment vertical="center"/>
    </xf>
    <xf numFmtId="0" fontId="26" fillId="0" borderId="3" xfId="0" applyFont="1" applyFill="1" applyBorder="1" applyAlignment="1" applyProtection="1">
      <alignment vertical="center"/>
    </xf>
    <xf numFmtId="0" fontId="24" fillId="0" borderId="3" xfId="0" applyFont="1" applyFill="1" applyBorder="1" applyAlignment="1" applyProtection="1">
      <alignment horizontal="left" vertical="center" wrapText="1"/>
    </xf>
    <xf numFmtId="0" fontId="26" fillId="5" borderId="5" xfId="0" applyFont="1" applyFill="1" applyBorder="1" applyAlignment="1" applyProtection="1">
      <alignment vertical="center"/>
    </xf>
    <xf numFmtId="0" fontId="29" fillId="0" borderId="0" xfId="0" applyFont="1"/>
    <xf numFmtId="164" fontId="0" fillId="0" borderId="0" xfId="0" applyNumberFormat="1" applyFont="1"/>
    <xf numFmtId="49" fontId="31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33" fillId="0" borderId="3" xfId="0" applyNumberFormat="1" applyFont="1" applyFill="1" applyBorder="1" applyAlignment="1">
      <alignment horizontal="center" vertical="center"/>
    </xf>
    <xf numFmtId="164" fontId="33" fillId="0" borderId="0" xfId="0" applyNumberFormat="1" applyFont="1" applyFill="1" applyBorder="1" applyAlignment="1">
      <alignment horizontal="center" vertical="center"/>
    </xf>
    <xf numFmtId="164" fontId="33" fillId="0" borderId="12" xfId="0" applyNumberFormat="1" applyFont="1" applyFill="1" applyBorder="1" applyAlignment="1">
      <alignment horizontal="center" vertical="center"/>
    </xf>
    <xf numFmtId="164" fontId="33" fillId="0" borderId="14" xfId="0" applyNumberFormat="1" applyFont="1" applyFill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center"/>
    </xf>
    <xf numFmtId="164" fontId="9" fillId="0" borderId="15" xfId="0" applyNumberFormat="1" applyFont="1" applyFill="1" applyBorder="1" applyAlignment="1">
      <alignment horizontal="center" vertical="center"/>
    </xf>
    <xf numFmtId="164" fontId="9" fillId="7" borderId="1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164" fontId="36" fillId="0" borderId="1" xfId="0" applyNumberFormat="1" applyFont="1" applyFill="1" applyBorder="1" applyAlignment="1">
      <alignment horizontal="center" vertical="center"/>
    </xf>
    <xf numFmtId="164" fontId="36" fillId="0" borderId="3" xfId="0" applyNumberFormat="1" applyFont="1" applyFill="1" applyBorder="1" applyAlignment="1">
      <alignment horizontal="center" vertical="center"/>
    </xf>
    <xf numFmtId="164" fontId="36" fillId="0" borderId="0" xfId="0" applyNumberFormat="1" applyFont="1" applyFill="1" applyBorder="1" applyAlignment="1">
      <alignment horizontal="center" vertical="center"/>
    </xf>
    <xf numFmtId="0" fontId="33" fillId="0" borderId="3" xfId="0" applyFont="1" applyBorder="1"/>
    <xf numFmtId="164" fontId="9" fillId="0" borderId="1" xfId="0" applyNumberFormat="1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center" vertical="center"/>
    </xf>
    <xf numFmtId="164" fontId="33" fillId="7" borderId="3" xfId="0" applyNumberFormat="1" applyFont="1" applyFill="1" applyBorder="1" applyAlignment="1">
      <alignment horizontal="center" vertical="center"/>
    </xf>
    <xf numFmtId="0" fontId="24" fillId="7" borderId="3" xfId="0" applyFont="1" applyFill="1" applyBorder="1" applyAlignment="1" applyProtection="1">
      <alignment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164" fontId="33" fillId="7" borderId="1" xfId="0" applyNumberFormat="1" applyFont="1" applyFill="1" applyBorder="1" applyAlignment="1">
      <alignment horizontal="center" vertical="center"/>
    </xf>
    <xf numFmtId="164" fontId="33" fillId="0" borderId="3" xfId="0" applyNumberFormat="1" applyFont="1" applyFill="1" applyBorder="1" applyAlignment="1" applyProtection="1">
      <alignment horizontal="center" vertical="center"/>
    </xf>
    <xf numFmtId="164" fontId="33" fillId="0" borderId="0" xfId="0" applyNumberFormat="1" applyFont="1" applyFill="1" applyBorder="1" applyAlignment="1" applyProtection="1">
      <alignment horizontal="center" vertical="center"/>
    </xf>
    <xf numFmtId="164" fontId="33" fillId="0" borderId="1" xfId="0" applyNumberFormat="1" applyFont="1" applyFill="1" applyBorder="1" applyAlignment="1" applyProtection="1">
      <alignment horizontal="center" vertical="center"/>
    </xf>
    <xf numFmtId="164" fontId="37" fillId="0" borderId="1" xfId="0" applyNumberFormat="1" applyFont="1" applyFill="1" applyBorder="1" applyAlignment="1">
      <alignment horizontal="center" vertical="center"/>
    </xf>
    <xf numFmtId="164" fontId="37" fillId="0" borderId="3" xfId="0" applyNumberFormat="1" applyFont="1" applyFill="1" applyBorder="1" applyAlignment="1">
      <alignment horizontal="center" vertical="center"/>
    </xf>
    <xf numFmtId="164" fontId="37" fillId="0" borderId="0" xfId="0" applyNumberFormat="1" applyFont="1" applyFill="1" applyBorder="1" applyAlignment="1">
      <alignment horizontal="center" vertical="center"/>
    </xf>
    <xf numFmtId="164" fontId="37" fillId="0" borderId="6" xfId="0" applyNumberFormat="1" applyFont="1" applyFill="1" applyBorder="1" applyAlignment="1">
      <alignment horizontal="center" vertical="center"/>
    </xf>
    <xf numFmtId="164" fontId="38" fillId="0" borderId="3" xfId="0" applyNumberFormat="1" applyFont="1" applyFill="1" applyBorder="1" applyAlignment="1">
      <alignment horizontal="center" vertical="center"/>
    </xf>
    <xf numFmtId="164" fontId="9" fillId="5" borderId="5" xfId="0" applyNumberFormat="1" applyFont="1" applyFill="1" applyBorder="1" applyAlignment="1">
      <alignment horizontal="center" vertical="center"/>
    </xf>
    <xf numFmtId="164" fontId="37" fillId="5" borderId="5" xfId="0" applyNumberFormat="1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0" fontId="2" fillId="7" borderId="0" xfId="0" applyFont="1" applyFill="1"/>
    <xf numFmtId="0" fontId="0" fillId="7" borderId="0" xfId="0" applyFont="1" applyFill="1"/>
    <xf numFmtId="0" fontId="18" fillId="0" borderId="0" xfId="0" applyFont="1" applyFill="1" applyAlignment="1"/>
    <xf numFmtId="0" fontId="17" fillId="7" borderId="6" xfId="0" applyFont="1" applyFill="1" applyBorder="1" applyAlignment="1" applyProtection="1">
      <alignment horizontal="center" vertical="center" wrapText="1"/>
    </xf>
    <xf numFmtId="0" fontId="17" fillId="7" borderId="3" xfId="0" applyFont="1" applyFill="1" applyBorder="1" applyAlignment="1" applyProtection="1">
      <alignment horizontal="center" vertical="center" wrapText="1"/>
    </xf>
    <xf numFmtId="0" fontId="17" fillId="7" borderId="4" xfId="0" applyFont="1" applyFill="1" applyBorder="1" applyAlignment="1" applyProtection="1">
      <alignment horizontal="center" vertical="center" wrapText="1"/>
    </xf>
    <xf numFmtId="0" fontId="17" fillId="7" borderId="9" xfId="0" applyFont="1" applyFill="1" applyBorder="1" applyAlignment="1" applyProtection="1">
      <alignment horizontal="center" vertical="center" wrapText="1"/>
    </xf>
    <xf numFmtId="0" fontId="17" fillId="7" borderId="11" xfId="0" applyFont="1" applyFill="1" applyBorder="1" applyAlignment="1" applyProtection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17" fillId="7" borderId="2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0" borderId="6" xfId="0" applyFont="1" applyFill="1" applyBorder="1" applyAlignment="1" applyProtection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3"/>
  <sheetViews>
    <sheetView tabSelected="1" zoomScale="75" zoomScaleNormal="75" zoomScaleSheetLayoutView="70" zoomScalePageLayoutView="75" workbookViewId="0">
      <pane xSplit="3" ySplit="12" topLeftCell="K13" activePane="bottomRight" state="frozen"/>
      <selection pane="topRight" activeCell="C1" sqref="C1"/>
      <selection pane="bottomLeft" activeCell="A13" sqref="A13"/>
      <selection pane="bottomRight" activeCell="K3" sqref="K3:P3"/>
    </sheetView>
  </sheetViews>
  <sheetFormatPr defaultRowHeight="12.75"/>
  <cols>
    <col min="1" max="2" width="11.85546875" style="29" customWidth="1"/>
    <col min="3" max="3" width="84.7109375" style="29" customWidth="1"/>
    <col min="4" max="4" width="16.42578125" style="29" customWidth="1"/>
    <col min="5" max="5" width="15.42578125" style="29" customWidth="1"/>
    <col min="6" max="6" width="12.28515625" style="35" customWidth="1"/>
    <col min="7" max="7" width="13" style="35" customWidth="1"/>
    <col min="8" max="8" width="15.140625" style="35" customWidth="1"/>
    <col min="9" max="9" width="14.7109375" style="31" customWidth="1"/>
    <col min="10" max="10" width="12.85546875" style="35" customWidth="1"/>
    <col min="11" max="11" width="13" style="31" customWidth="1"/>
    <col min="12" max="12" width="16.28515625" style="31" customWidth="1"/>
    <col min="13" max="13" width="15" style="29" customWidth="1"/>
    <col min="14" max="14" width="14.85546875" style="31" customWidth="1"/>
    <col min="15" max="15" width="13.5703125" style="31" customWidth="1"/>
    <col min="16" max="16" width="13.42578125" style="31" customWidth="1"/>
    <col min="17" max="17" width="9.140625" style="29"/>
    <col min="18" max="18" width="11.140625" style="29" bestFit="1" customWidth="1"/>
    <col min="19" max="16384" width="9.140625" style="29"/>
  </cols>
  <sheetData>
    <row r="1" spans="1:16" ht="30.75">
      <c r="F1" s="29"/>
      <c r="G1" s="29"/>
      <c r="H1" s="30"/>
      <c r="J1" s="109"/>
      <c r="K1" s="109"/>
      <c r="L1" s="109" t="s">
        <v>144</v>
      </c>
      <c r="M1" s="109"/>
      <c r="N1" s="109"/>
      <c r="O1" s="109"/>
      <c r="P1" s="109"/>
    </row>
    <row r="2" spans="1:16" ht="27.75" customHeight="1">
      <c r="F2" s="29"/>
      <c r="G2" s="29"/>
      <c r="H2" s="30"/>
      <c r="J2" s="109"/>
      <c r="K2" s="109"/>
      <c r="L2" s="109" t="s">
        <v>145</v>
      </c>
      <c r="M2" s="109"/>
      <c r="N2" s="109"/>
      <c r="O2" s="109"/>
      <c r="P2" s="109"/>
    </row>
    <row r="3" spans="1:16" ht="27" customHeight="1">
      <c r="F3" s="29"/>
      <c r="G3" s="29"/>
      <c r="H3" s="30"/>
      <c r="I3" s="28"/>
      <c r="J3" s="5"/>
      <c r="K3" s="120" t="s">
        <v>148</v>
      </c>
      <c r="L3" s="120"/>
      <c r="M3" s="120"/>
      <c r="N3" s="120"/>
      <c r="O3" s="120"/>
      <c r="P3" s="120"/>
    </row>
    <row r="4" spans="1:16" ht="29.25" customHeight="1">
      <c r="C4" s="121" t="s">
        <v>138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6" ht="31.5" customHeight="1">
      <c r="C5" s="121" t="s">
        <v>137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6" ht="33" customHeight="1">
      <c r="C6" s="121" t="s">
        <v>139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spans="1:16" ht="19.5" thickBot="1">
      <c r="C7" s="3" t="s">
        <v>0</v>
      </c>
      <c r="D7" s="3"/>
      <c r="E7" s="30"/>
      <c r="F7" s="3"/>
      <c r="G7" s="3"/>
      <c r="H7" s="3"/>
      <c r="I7" s="27"/>
      <c r="J7" s="3"/>
      <c r="K7" s="27"/>
      <c r="L7" s="27"/>
      <c r="O7" s="26" t="s">
        <v>42</v>
      </c>
    </row>
    <row r="8" spans="1:16" ht="16.5" customHeight="1" thickBot="1">
      <c r="A8" s="123" t="s">
        <v>12</v>
      </c>
      <c r="B8" s="123" t="s">
        <v>80</v>
      </c>
      <c r="C8" s="126" t="s">
        <v>47</v>
      </c>
      <c r="D8" s="129" t="s">
        <v>78</v>
      </c>
      <c r="E8" s="113" t="s">
        <v>15</v>
      </c>
      <c r="F8" s="113"/>
      <c r="G8" s="113"/>
      <c r="H8" s="110" t="s">
        <v>79</v>
      </c>
      <c r="I8" s="122" t="s">
        <v>15</v>
      </c>
      <c r="J8" s="113"/>
      <c r="K8" s="114"/>
      <c r="L8" s="110" t="s">
        <v>123</v>
      </c>
      <c r="M8" s="110" t="s">
        <v>130</v>
      </c>
      <c r="N8" s="113" t="s">
        <v>15</v>
      </c>
      <c r="O8" s="113"/>
      <c r="P8" s="114"/>
    </row>
    <row r="9" spans="1:16" ht="12.75" customHeight="1">
      <c r="A9" s="124"/>
      <c r="B9" s="124"/>
      <c r="C9" s="127"/>
      <c r="D9" s="130" t="s">
        <v>31</v>
      </c>
      <c r="E9" s="110" t="s">
        <v>23</v>
      </c>
      <c r="F9" s="117" t="s">
        <v>24</v>
      </c>
      <c r="G9" s="110" t="s">
        <v>41</v>
      </c>
      <c r="H9" s="118" t="s">
        <v>31</v>
      </c>
      <c r="I9" s="110" t="s">
        <v>23</v>
      </c>
      <c r="J9" s="117" t="s">
        <v>24</v>
      </c>
      <c r="K9" s="110" t="s">
        <v>41</v>
      </c>
      <c r="L9" s="118"/>
      <c r="M9" s="115" t="s">
        <v>1</v>
      </c>
      <c r="N9" s="117" t="s">
        <v>23</v>
      </c>
      <c r="O9" s="110" t="s">
        <v>24</v>
      </c>
      <c r="P9" s="110" t="s">
        <v>41</v>
      </c>
    </row>
    <row r="10" spans="1:16" ht="12.75" customHeight="1">
      <c r="A10" s="124"/>
      <c r="B10" s="124"/>
      <c r="C10" s="127"/>
      <c r="D10" s="130"/>
      <c r="E10" s="115"/>
      <c r="F10" s="118"/>
      <c r="G10" s="111"/>
      <c r="H10" s="118"/>
      <c r="I10" s="115"/>
      <c r="J10" s="118"/>
      <c r="K10" s="111"/>
      <c r="L10" s="118"/>
      <c r="M10" s="115" t="s">
        <v>22</v>
      </c>
      <c r="N10" s="118"/>
      <c r="O10" s="115"/>
      <c r="P10" s="111"/>
    </row>
    <row r="11" spans="1:16" ht="12.75" customHeight="1">
      <c r="A11" s="124"/>
      <c r="B11" s="124"/>
      <c r="C11" s="127"/>
      <c r="D11" s="130"/>
      <c r="E11" s="115"/>
      <c r="F11" s="118"/>
      <c r="G11" s="111"/>
      <c r="H11" s="118"/>
      <c r="I11" s="115"/>
      <c r="J11" s="118"/>
      <c r="K11" s="111"/>
      <c r="L11" s="118"/>
      <c r="M11" s="115"/>
      <c r="N11" s="118"/>
      <c r="O11" s="115"/>
      <c r="P11" s="111"/>
    </row>
    <row r="12" spans="1:16" ht="18" customHeight="1" thickBot="1">
      <c r="A12" s="125"/>
      <c r="B12" s="125"/>
      <c r="C12" s="128"/>
      <c r="D12" s="131"/>
      <c r="E12" s="116"/>
      <c r="F12" s="119"/>
      <c r="G12" s="112"/>
      <c r="H12" s="119"/>
      <c r="I12" s="116"/>
      <c r="J12" s="119"/>
      <c r="K12" s="112"/>
      <c r="L12" s="119"/>
      <c r="M12" s="116"/>
      <c r="N12" s="119"/>
      <c r="O12" s="116"/>
      <c r="P12" s="112"/>
    </row>
    <row r="13" spans="1:16" ht="20.25" customHeight="1">
      <c r="A13" s="6" t="s">
        <v>49</v>
      </c>
      <c r="B13" s="6" t="s">
        <v>49</v>
      </c>
      <c r="C13" s="11" t="s">
        <v>27</v>
      </c>
      <c r="D13" s="79"/>
      <c r="E13" s="80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62"/>
    </row>
    <row r="14" spans="1:16" ht="21" customHeight="1">
      <c r="A14" s="6"/>
      <c r="B14" s="6"/>
      <c r="C14" s="13" t="s">
        <v>2</v>
      </c>
      <c r="D14" s="82"/>
      <c r="E14" s="83"/>
      <c r="F14" s="83"/>
      <c r="G14" s="83"/>
      <c r="H14" s="84"/>
      <c r="I14" s="83"/>
      <c r="J14" s="83"/>
      <c r="K14" s="84"/>
      <c r="L14" s="83"/>
      <c r="M14" s="82"/>
      <c r="N14" s="83"/>
      <c r="O14" s="83"/>
      <c r="P14" s="85"/>
    </row>
    <row r="15" spans="1:16" ht="21" customHeight="1">
      <c r="A15" s="6"/>
      <c r="B15" s="6"/>
      <c r="C15" s="14" t="s">
        <v>50</v>
      </c>
      <c r="D15" s="86">
        <f>D18+D19+D20+D23+D24</f>
        <v>2795332</v>
      </c>
      <c r="E15" s="86">
        <f>+D15</f>
        <v>2795332</v>
      </c>
      <c r="F15" s="86">
        <f>+F18+F19+F20</f>
        <v>0</v>
      </c>
      <c r="G15" s="86">
        <f>+G18+G19+G20</f>
        <v>0</v>
      </c>
      <c r="H15" s="86">
        <f>H18+H19+H20+H23+H24</f>
        <v>2795332</v>
      </c>
      <c r="I15" s="86">
        <f>+H15</f>
        <v>2795332</v>
      </c>
      <c r="J15" s="86">
        <f>+J18+J19+J20</f>
        <v>0</v>
      </c>
      <c r="K15" s="86">
        <f>+K18+K19+K20</f>
        <v>0</v>
      </c>
      <c r="L15" s="86">
        <f>L18+L19+L20+L23+L24</f>
        <v>615306.5</v>
      </c>
      <c r="M15" s="86">
        <f>M18+M19+M20+M23+M24+M21+M22</f>
        <v>675891.29999999993</v>
      </c>
      <c r="N15" s="62">
        <f>+M15</f>
        <v>675891.29999999993</v>
      </c>
      <c r="O15" s="62">
        <f>+O18+O19+O20</f>
        <v>0</v>
      </c>
      <c r="P15" s="62">
        <f>+P18+P19+P20</f>
        <v>0</v>
      </c>
    </row>
    <row r="16" spans="1:16" ht="21" customHeight="1">
      <c r="A16" s="6"/>
      <c r="B16" s="6"/>
      <c r="C16" s="39" t="s">
        <v>131</v>
      </c>
      <c r="D16" s="86"/>
      <c r="E16" s="62"/>
      <c r="F16" s="62"/>
      <c r="G16" s="62"/>
      <c r="H16" s="86"/>
      <c r="I16" s="62"/>
      <c r="J16" s="62"/>
      <c r="K16" s="63"/>
      <c r="L16" s="62"/>
      <c r="M16" s="86"/>
      <c r="N16" s="62"/>
      <c r="O16" s="62"/>
      <c r="P16" s="62"/>
    </row>
    <row r="17" spans="1:16" ht="22.5" customHeight="1">
      <c r="A17" s="6"/>
      <c r="B17" s="6"/>
      <c r="C17" s="15" t="s">
        <v>15</v>
      </c>
      <c r="D17" s="86"/>
      <c r="E17" s="62"/>
      <c r="F17" s="62"/>
      <c r="G17" s="62"/>
      <c r="H17" s="86"/>
      <c r="I17" s="62"/>
      <c r="J17" s="62"/>
      <c r="K17" s="63"/>
      <c r="L17" s="62"/>
      <c r="M17" s="86"/>
      <c r="N17" s="62"/>
      <c r="O17" s="62"/>
      <c r="P17" s="62"/>
    </row>
    <row r="18" spans="1:16" ht="25.5" customHeight="1">
      <c r="A18" s="6"/>
      <c r="B18" s="6"/>
      <c r="C18" s="40" t="s">
        <v>51</v>
      </c>
      <c r="D18" s="87">
        <v>1659000</v>
      </c>
      <c r="E18" s="64">
        <f t="shared" ref="E18:E31" si="0">+D18</f>
        <v>1659000</v>
      </c>
      <c r="F18" s="64">
        <v>0</v>
      </c>
      <c r="G18" s="64">
        <v>0</v>
      </c>
      <c r="H18" s="87">
        <f>D18</f>
        <v>1659000</v>
      </c>
      <c r="I18" s="64">
        <f t="shared" ref="I18:I31" si="1">+H18</f>
        <v>1659000</v>
      </c>
      <c r="J18" s="64">
        <v>0</v>
      </c>
      <c r="K18" s="65">
        <v>0</v>
      </c>
      <c r="L18" s="64">
        <v>367736</v>
      </c>
      <c r="M18" s="87">
        <v>409832.7</v>
      </c>
      <c r="N18" s="64">
        <f t="shared" ref="N18:N32" si="2">+M18</f>
        <v>409832.7</v>
      </c>
      <c r="O18" s="64">
        <v>0</v>
      </c>
      <c r="P18" s="64">
        <v>0</v>
      </c>
    </row>
    <row r="19" spans="1:16" ht="18.75" customHeight="1">
      <c r="A19" s="6"/>
      <c r="B19" s="6"/>
      <c r="C19" s="40" t="s">
        <v>36</v>
      </c>
      <c r="D19" s="87">
        <v>900</v>
      </c>
      <c r="E19" s="64">
        <f t="shared" si="0"/>
        <v>900</v>
      </c>
      <c r="F19" s="64">
        <v>0</v>
      </c>
      <c r="G19" s="64">
        <v>0</v>
      </c>
      <c r="H19" s="87">
        <f t="shared" ref="H19:H23" si="3">D19</f>
        <v>900</v>
      </c>
      <c r="I19" s="64">
        <f t="shared" si="1"/>
        <v>900</v>
      </c>
      <c r="J19" s="64">
        <v>0</v>
      </c>
      <c r="K19" s="65">
        <v>0</v>
      </c>
      <c r="L19" s="64">
        <v>220</v>
      </c>
      <c r="M19" s="87">
        <v>763.6</v>
      </c>
      <c r="N19" s="64">
        <f t="shared" si="2"/>
        <v>763.6</v>
      </c>
      <c r="O19" s="64">
        <v>0</v>
      </c>
      <c r="P19" s="64">
        <v>0</v>
      </c>
    </row>
    <row r="20" spans="1:16" ht="42" customHeight="1">
      <c r="A20" s="6"/>
      <c r="B20" s="6"/>
      <c r="C20" s="20" t="s">
        <v>52</v>
      </c>
      <c r="D20" s="87">
        <v>18</v>
      </c>
      <c r="E20" s="64">
        <f t="shared" si="0"/>
        <v>18</v>
      </c>
      <c r="F20" s="64">
        <v>0</v>
      </c>
      <c r="G20" s="64">
        <v>0</v>
      </c>
      <c r="H20" s="87">
        <f t="shared" si="3"/>
        <v>18</v>
      </c>
      <c r="I20" s="64">
        <f t="shared" si="1"/>
        <v>18</v>
      </c>
      <c r="J20" s="64">
        <v>0</v>
      </c>
      <c r="K20" s="65">
        <v>0</v>
      </c>
      <c r="L20" s="88">
        <v>3.4</v>
      </c>
      <c r="M20" s="87">
        <v>7.6</v>
      </c>
      <c r="N20" s="64">
        <f t="shared" si="2"/>
        <v>7.6</v>
      </c>
      <c r="O20" s="64">
        <v>0</v>
      </c>
      <c r="P20" s="64">
        <v>0</v>
      </c>
    </row>
    <row r="21" spans="1:16" ht="24.75" customHeight="1">
      <c r="A21" s="6"/>
      <c r="B21" s="6"/>
      <c r="C21" s="89" t="s">
        <v>132</v>
      </c>
      <c r="D21" s="87">
        <v>0</v>
      </c>
      <c r="E21" s="64">
        <f t="shared" si="0"/>
        <v>0</v>
      </c>
      <c r="F21" s="64">
        <v>0</v>
      </c>
      <c r="G21" s="64">
        <v>0</v>
      </c>
      <c r="H21" s="87">
        <v>0</v>
      </c>
      <c r="I21" s="64">
        <f t="shared" si="1"/>
        <v>0</v>
      </c>
      <c r="J21" s="64">
        <v>0</v>
      </c>
      <c r="K21" s="65">
        <v>0</v>
      </c>
      <c r="L21" s="88">
        <v>0</v>
      </c>
      <c r="M21" s="87">
        <v>3525.8</v>
      </c>
      <c r="N21" s="64">
        <f t="shared" si="2"/>
        <v>3525.8</v>
      </c>
      <c r="O21" s="64">
        <v>0</v>
      </c>
      <c r="P21" s="64">
        <v>0</v>
      </c>
    </row>
    <row r="22" spans="1:16" ht="20.25" customHeight="1">
      <c r="A22" s="6"/>
      <c r="B22" s="6"/>
      <c r="C22" s="89" t="s">
        <v>133</v>
      </c>
      <c r="D22" s="87">
        <v>0</v>
      </c>
      <c r="E22" s="64">
        <f t="shared" si="0"/>
        <v>0</v>
      </c>
      <c r="F22" s="64">
        <v>0</v>
      </c>
      <c r="G22" s="64">
        <v>0</v>
      </c>
      <c r="H22" s="87">
        <v>0</v>
      </c>
      <c r="I22" s="64">
        <f t="shared" si="1"/>
        <v>0</v>
      </c>
      <c r="J22" s="64">
        <v>0</v>
      </c>
      <c r="K22" s="65">
        <v>0</v>
      </c>
      <c r="L22" s="88">
        <v>0</v>
      </c>
      <c r="M22" s="87">
        <v>12079.1</v>
      </c>
      <c r="N22" s="64">
        <f t="shared" si="2"/>
        <v>12079.1</v>
      </c>
      <c r="O22" s="64">
        <v>0</v>
      </c>
      <c r="P22" s="64">
        <v>0</v>
      </c>
    </row>
    <row r="23" spans="1:16" ht="30.75" customHeight="1">
      <c r="A23" s="6"/>
      <c r="B23" s="6"/>
      <c r="C23" s="89" t="s">
        <v>53</v>
      </c>
      <c r="D23" s="87">
        <v>210000</v>
      </c>
      <c r="E23" s="64">
        <f t="shared" si="0"/>
        <v>210000</v>
      </c>
      <c r="F23" s="64">
        <v>0</v>
      </c>
      <c r="G23" s="64">
        <v>0</v>
      </c>
      <c r="H23" s="87">
        <f t="shared" si="3"/>
        <v>210000</v>
      </c>
      <c r="I23" s="64">
        <f t="shared" si="1"/>
        <v>210000</v>
      </c>
      <c r="J23" s="64">
        <v>0</v>
      </c>
      <c r="K23" s="65">
        <v>0</v>
      </c>
      <c r="L23" s="64">
        <v>32200</v>
      </c>
      <c r="M23" s="87">
        <v>35198</v>
      </c>
      <c r="N23" s="64">
        <f t="shared" si="2"/>
        <v>35198</v>
      </c>
      <c r="O23" s="64">
        <v>0</v>
      </c>
      <c r="P23" s="64">
        <v>0</v>
      </c>
    </row>
    <row r="24" spans="1:16" ht="14.25" customHeight="1">
      <c r="A24" s="6"/>
      <c r="B24" s="6"/>
      <c r="C24" s="41" t="s">
        <v>65</v>
      </c>
      <c r="D24" s="86">
        <f>+D25+D33</f>
        <v>925413.99999999988</v>
      </c>
      <c r="E24" s="62">
        <f t="shared" si="0"/>
        <v>925413.99999999988</v>
      </c>
      <c r="F24" s="62">
        <v>0</v>
      </c>
      <c r="G24" s="62">
        <v>0</v>
      </c>
      <c r="H24" s="86">
        <f>+H25+H33</f>
        <v>925413.99999999988</v>
      </c>
      <c r="I24" s="62">
        <f t="shared" si="1"/>
        <v>925413.99999999988</v>
      </c>
      <c r="J24" s="62">
        <v>0</v>
      </c>
      <c r="K24" s="63">
        <v>0</v>
      </c>
      <c r="L24" s="86">
        <f>+L25+L33</f>
        <v>215147.10000000003</v>
      </c>
      <c r="M24" s="86">
        <f>+M25+M33+M32</f>
        <v>214484.5</v>
      </c>
      <c r="N24" s="62">
        <f t="shared" si="2"/>
        <v>214484.5</v>
      </c>
      <c r="O24" s="62">
        <v>0</v>
      </c>
      <c r="P24" s="62">
        <v>0</v>
      </c>
    </row>
    <row r="25" spans="1:16" ht="18.75" customHeight="1">
      <c r="A25" s="6"/>
      <c r="B25" s="6"/>
      <c r="C25" s="40" t="s">
        <v>66</v>
      </c>
      <c r="D25" s="86">
        <f>+D26+D27+D28+D29+D30+D31</f>
        <v>910601.89999999991</v>
      </c>
      <c r="E25" s="62">
        <f t="shared" si="0"/>
        <v>910601.89999999991</v>
      </c>
      <c r="F25" s="62">
        <v>0</v>
      </c>
      <c r="G25" s="62">
        <v>0</v>
      </c>
      <c r="H25" s="86">
        <f>+H26+H27+H28+H29+H30+H31</f>
        <v>910601.89999999991</v>
      </c>
      <c r="I25" s="62">
        <f t="shared" si="1"/>
        <v>910601.89999999991</v>
      </c>
      <c r="J25" s="62">
        <v>0</v>
      </c>
      <c r="K25" s="63">
        <v>0</v>
      </c>
      <c r="L25" s="86">
        <f>+L26+L27+L28+L29+L30+L31</f>
        <v>211590.00000000003</v>
      </c>
      <c r="M25" s="86">
        <f>+M26+M27+M28+M29+M30+M31</f>
        <v>210087.59999999998</v>
      </c>
      <c r="N25" s="62">
        <f t="shared" si="2"/>
        <v>210087.59999999998</v>
      </c>
      <c r="O25" s="62">
        <v>0</v>
      </c>
      <c r="P25" s="62">
        <v>0</v>
      </c>
    </row>
    <row r="26" spans="1:16" ht="19.5" customHeight="1">
      <c r="A26" s="6"/>
      <c r="B26" s="6"/>
      <c r="C26" s="42" t="s">
        <v>54</v>
      </c>
      <c r="D26" s="90">
        <v>197836.7</v>
      </c>
      <c r="E26" s="73">
        <f t="shared" si="0"/>
        <v>197836.7</v>
      </c>
      <c r="F26" s="73">
        <v>0</v>
      </c>
      <c r="G26" s="73">
        <v>0</v>
      </c>
      <c r="H26" s="90">
        <f>D26</f>
        <v>197836.7</v>
      </c>
      <c r="I26" s="73">
        <f t="shared" si="1"/>
        <v>197836.7</v>
      </c>
      <c r="J26" s="73">
        <v>0</v>
      </c>
      <c r="K26" s="74">
        <v>0</v>
      </c>
      <c r="L26" s="73">
        <v>46118.7</v>
      </c>
      <c r="M26" s="90">
        <v>45841.7</v>
      </c>
      <c r="N26" s="73">
        <f t="shared" si="2"/>
        <v>45841.7</v>
      </c>
      <c r="O26" s="73">
        <v>0</v>
      </c>
      <c r="P26" s="73">
        <v>0</v>
      </c>
    </row>
    <row r="27" spans="1:16" ht="23.25" customHeight="1">
      <c r="A27" s="6"/>
      <c r="B27" s="6"/>
      <c r="C27" s="42" t="s">
        <v>55</v>
      </c>
      <c r="D27" s="90">
        <v>668058</v>
      </c>
      <c r="E27" s="73">
        <f t="shared" si="0"/>
        <v>668058</v>
      </c>
      <c r="F27" s="73">
        <v>0</v>
      </c>
      <c r="G27" s="73">
        <v>0</v>
      </c>
      <c r="H27" s="90">
        <f t="shared" ref="H27:H31" si="4">D27</f>
        <v>668058</v>
      </c>
      <c r="I27" s="73">
        <f t="shared" si="1"/>
        <v>668058</v>
      </c>
      <c r="J27" s="73">
        <v>0</v>
      </c>
      <c r="K27" s="74">
        <v>0</v>
      </c>
      <c r="L27" s="73">
        <v>157840</v>
      </c>
      <c r="M27" s="90">
        <v>155152.29999999999</v>
      </c>
      <c r="N27" s="73">
        <f t="shared" si="2"/>
        <v>155152.29999999999</v>
      </c>
      <c r="O27" s="73">
        <v>0</v>
      </c>
      <c r="P27" s="73">
        <v>0</v>
      </c>
    </row>
    <row r="28" spans="1:16" ht="18" customHeight="1">
      <c r="A28" s="6"/>
      <c r="B28" s="6"/>
      <c r="C28" s="42" t="s">
        <v>56</v>
      </c>
      <c r="D28" s="90">
        <v>11089.2</v>
      </c>
      <c r="E28" s="73">
        <f t="shared" si="0"/>
        <v>11089.2</v>
      </c>
      <c r="F28" s="73">
        <v>0</v>
      </c>
      <c r="G28" s="73">
        <v>0</v>
      </c>
      <c r="H28" s="90">
        <f t="shared" si="4"/>
        <v>11089.2</v>
      </c>
      <c r="I28" s="73">
        <f t="shared" si="1"/>
        <v>11089.2</v>
      </c>
      <c r="J28" s="73">
        <v>0</v>
      </c>
      <c r="K28" s="74">
        <v>0</v>
      </c>
      <c r="L28" s="73">
        <v>1884.7</v>
      </c>
      <c r="M28" s="90">
        <v>2216.3000000000002</v>
      </c>
      <c r="N28" s="73">
        <f t="shared" si="2"/>
        <v>2216.3000000000002</v>
      </c>
      <c r="O28" s="73">
        <v>0</v>
      </c>
      <c r="P28" s="73">
        <v>0</v>
      </c>
    </row>
    <row r="29" spans="1:16" ht="18" customHeight="1">
      <c r="A29" s="6"/>
      <c r="B29" s="6"/>
      <c r="C29" s="42" t="s">
        <v>57</v>
      </c>
      <c r="D29" s="90">
        <v>31478</v>
      </c>
      <c r="E29" s="73">
        <f t="shared" si="0"/>
        <v>31478</v>
      </c>
      <c r="F29" s="73">
        <v>0</v>
      </c>
      <c r="G29" s="73">
        <v>0</v>
      </c>
      <c r="H29" s="90">
        <f t="shared" si="4"/>
        <v>31478</v>
      </c>
      <c r="I29" s="73">
        <f t="shared" si="1"/>
        <v>31478</v>
      </c>
      <c r="J29" s="73">
        <v>0</v>
      </c>
      <c r="K29" s="74">
        <v>0</v>
      </c>
      <c r="L29" s="73">
        <v>5593.6</v>
      </c>
      <c r="M29" s="90">
        <v>6599.8</v>
      </c>
      <c r="N29" s="73">
        <f t="shared" si="2"/>
        <v>6599.8</v>
      </c>
      <c r="O29" s="73">
        <v>0</v>
      </c>
      <c r="P29" s="73">
        <v>0</v>
      </c>
    </row>
    <row r="30" spans="1:16" ht="18" customHeight="1">
      <c r="A30" s="6"/>
      <c r="B30" s="6"/>
      <c r="C30" s="42" t="s">
        <v>134</v>
      </c>
      <c r="D30" s="90">
        <v>1540</v>
      </c>
      <c r="E30" s="73">
        <f t="shared" si="0"/>
        <v>1540</v>
      </c>
      <c r="F30" s="73">
        <v>0</v>
      </c>
      <c r="G30" s="73">
        <v>0</v>
      </c>
      <c r="H30" s="90">
        <f t="shared" si="4"/>
        <v>1540</v>
      </c>
      <c r="I30" s="73">
        <f t="shared" si="1"/>
        <v>1540</v>
      </c>
      <c r="J30" s="73">
        <v>0</v>
      </c>
      <c r="K30" s="74">
        <v>0</v>
      </c>
      <c r="L30" s="73">
        <v>25</v>
      </c>
      <c r="M30" s="90">
        <v>51.1</v>
      </c>
      <c r="N30" s="73">
        <f t="shared" si="2"/>
        <v>51.1</v>
      </c>
      <c r="O30" s="73">
        <v>0</v>
      </c>
      <c r="P30" s="73">
        <v>0</v>
      </c>
    </row>
    <row r="31" spans="1:16" ht="18" customHeight="1">
      <c r="A31" s="6"/>
      <c r="B31" s="6"/>
      <c r="C31" s="42" t="s">
        <v>135</v>
      </c>
      <c r="D31" s="90">
        <v>600</v>
      </c>
      <c r="E31" s="73">
        <f t="shared" si="0"/>
        <v>600</v>
      </c>
      <c r="F31" s="73">
        <v>0</v>
      </c>
      <c r="G31" s="73">
        <v>0</v>
      </c>
      <c r="H31" s="90">
        <f t="shared" si="4"/>
        <v>600</v>
      </c>
      <c r="I31" s="73">
        <f t="shared" si="1"/>
        <v>600</v>
      </c>
      <c r="J31" s="73">
        <v>0</v>
      </c>
      <c r="K31" s="74">
        <v>0</v>
      </c>
      <c r="L31" s="73">
        <v>128</v>
      </c>
      <c r="M31" s="90">
        <v>226.4</v>
      </c>
      <c r="N31" s="73">
        <f t="shared" si="2"/>
        <v>226.4</v>
      </c>
      <c r="O31" s="73">
        <v>0</v>
      </c>
      <c r="P31" s="73">
        <v>0</v>
      </c>
    </row>
    <row r="32" spans="1:16" ht="17.25" customHeight="1">
      <c r="A32" s="6"/>
      <c r="B32" s="6"/>
      <c r="C32" s="40" t="s">
        <v>68</v>
      </c>
      <c r="D32" s="87">
        <v>0</v>
      </c>
      <c r="E32" s="64">
        <v>0</v>
      </c>
      <c r="F32" s="64">
        <v>0</v>
      </c>
      <c r="G32" s="64">
        <v>0</v>
      </c>
      <c r="H32" s="87">
        <v>0</v>
      </c>
      <c r="I32" s="64">
        <v>0</v>
      </c>
      <c r="J32" s="64">
        <v>0</v>
      </c>
      <c r="K32" s="65">
        <v>0</v>
      </c>
      <c r="L32" s="64">
        <v>0</v>
      </c>
      <c r="M32" s="87">
        <v>-36.299999999999997</v>
      </c>
      <c r="N32" s="64">
        <f t="shared" si="2"/>
        <v>-36.299999999999997</v>
      </c>
      <c r="O32" s="64">
        <v>0</v>
      </c>
      <c r="P32" s="64">
        <v>0</v>
      </c>
    </row>
    <row r="33" spans="1:16" ht="18.75" customHeight="1">
      <c r="A33" s="6"/>
      <c r="B33" s="6"/>
      <c r="C33" s="40" t="s">
        <v>67</v>
      </c>
      <c r="D33" s="87">
        <v>14812.1</v>
      </c>
      <c r="E33" s="64">
        <f>+D33</f>
        <v>14812.1</v>
      </c>
      <c r="F33" s="64">
        <v>0</v>
      </c>
      <c r="G33" s="64">
        <v>0</v>
      </c>
      <c r="H33" s="87">
        <f>D33</f>
        <v>14812.1</v>
      </c>
      <c r="I33" s="64">
        <f>+H33</f>
        <v>14812.1</v>
      </c>
      <c r="J33" s="64">
        <v>0</v>
      </c>
      <c r="K33" s="65">
        <v>0</v>
      </c>
      <c r="L33" s="64">
        <v>3557.1</v>
      </c>
      <c r="M33" s="87">
        <v>4433.2</v>
      </c>
      <c r="N33" s="64">
        <f>+M33</f>
        <v>4433.2</v>
      </c>
      <c r="O33" s="64">
        <v>0</v>
      </c>
      <c r="P33" s="64">
        <v>0</v>
      </c>
    </row>
    <row r="34" spans="1:16" ht="27.75" customHeight="1">
      <c r="A34" s="6"/>
      <c r="B34" s="6"/>
      <c r="C34" s="14" t="s">
        <v>58</v>
      </c>
      <c r="D34" s="86">
        <f>+D37+D38+D40+D41+D42+D43+D39</f>
        <v>48612.1</v>
      </c>
      <c r="E34" s="86">
        <f>+E37+E40+E42+E43+E39</f>
        <v>38562.1</v>
      </c>
      <c r="F34" s="62">
        <f>+F37+F40+F42+F43+F39</f>
        <v>0</v>
      </c>
      <c r="G34" s="62">
        <f>+G37+G40+G42+G43+G39</f>
        <v>0</v>
      </c>
      <c r="H34" s="86">
        <f>+H37+H40+H42+H43+H39+H38+H41</f>
        <v>48612.1</v>
      </c>
      <c r="I34" s="86">
        <f>H34</f>
        <v>48612.1</v>
      </c>
      <c r="J34" s="62">
        <f>+J37+J40+J42+J43+J39</f>
        <v>0</v>
      </c>
      <c r="K34" s="63">
        <f>+K37+K40+K42+K43+K39</f>
        <v>0</v>
      </c>
      <c r="L34" s="86">
        <f>+L37+L40+L41+L42+L43+L39+L38</f>
        <v>9220.2999999999993</v>
      </c>
      <c r="M34" s="86">
        <f>+M37+M40+M42+M43+M39+M38+M41</f>
        <v>14338.2</v>
      </c>
      <c r="N34" s="62">
        <f>M34</f>
        <v>14338.2</v>
      </c>
      <c r="O34" s="62">
        <f>+O37+O40+O42+O43+O39</f>
        <v>0</v>
      </c>
      <c r="P34" s="62">
        <f>+P37+P40+P42+P43++P39</f>
        <v>0</v>
      </c>
    </row>
    <row r="35" spans="1:16" ht="20.25" customHeight="1">
      <c r="A35" s="6"/>
      <c r="B35" s="6"/>
      <c r="C35" s="14" t="s">
        <v>131</v>
      </c>
      <c r="D35" s="86"/>
      <c r="E35" s="62"/>
      <c r="F35" s="62"/>
      <c r="G35" s="62"/>
      <c r="H35" s="86"/>
      <c r="I35" s="62"/>
      <c r="J35" s="62"/>
      <c r="K35" s="63"/>
      <c r="L35" s="62"/>
      <c r="M35" s="86"/>
      <c r="N35" s="62"/>
      <c r="O35" s="62"/>
      <c r="P35" s="62"/>
    </row>
    <row r="36" spans="1:16" ht="19.5" customHeight="1">
      <c r="A36" s="6"/>
      <c r="B36" s="6"/>
      <c r="C36" s="15" t="s">
        <v>15</v>
      </c>
      <c r="D36" s="86"/>
      <c r="E36" s="62"/>
      <c r="F36" s="62"/>
      <c r="G36" s="62"/>
      <c r="H36" s="86"/>
      <c r="I36" s="62"/>
      <c r="J36" s="62"/>
      <c r="K36" s="63"/>
      <c r="L36" s="62"/>
      <c r="M36" s="86"/>
      <c r="N36" s="62"/>
      <c r="O36" s="62"/>
      <c r="P36" s="62"/>
    </row>
    <row r="37" spans="1:16" ht="33" customHeight="1">
      <c r="A37" s="6"/>
      <c r="B37" s="6"/>
      <c r="C37" s="40" t="s">
        <v>43</v>
      </c>
      <c r="D37" s="87">
        <v>107</v>
      </c>
      <c r="E37" s="64">
        <f>+D37</f>
        <v>107</v>
      </c>
      <c r="F37" s="64">
        <v>0</v>
      </c>
      <c r="G37" s="64">
        <v>0</v>
      </c>
      <c r="H37" s="87">
        <f>D37</f>
        <v>107</v>
      </c>
      <c r="I37" s="64">
        <f>+H37</f>
        <v>107</v>
      </c>
      <c r="J37" s="64">
        <v>0</v>
      </c>
      <c r="K37" s="65">
        <v>0</v>
      </c>
      <c r="L37" s="64">
        <v>11.5</v>
      </c>
      <c r="M37" s="87">
        <v>47</v>
      </c>
      <c r="N37" s="64">
        <f t="shared" ref="N37:N43" si="5">+M37</f>
        <v>47</v>
      </c>
      <c r="O37" s="64">
        <v>0</v>
      </c>
      <c r="P37" s="64">
        <v>0</v>
      </c>
    </row>
    <row r="38" spans="1:16" ht="18.75" customHeight="1">
      <c r="A38" s="6"/>
      <c r="B38" s="6"/>
      <c r="C38" s="40" t="s">
        <v>69</v>
      </c>
      <c r="D38" s="87">
        <v>10000</v>
      </c>
      <c r="E38" s="64">
        <f>+D38</f>
        <v>10000</v>
      </c>
      <c r="F38" s="64">
        <v>0</v>
      </c>
      <c r="G38" s="64">
        <v>0</v>
      </c>
      <c r="H38" s="87">
        <f t="shared" ref="H38:H43" si="6">D38</f>
        <v>10000</v>
      </c>
      <c r="I38" s="64">
        <f>+H38</f>
        <v>10000</v>
      </c>
      <c r="J38" s="64">
        <v>0</v>
      </c>
      <c r="K38" s="65">
        <v>0</v>
      </c>
      <c r="L38" s="64">
        <v>0</v>
      </c>
      <c r="M38" s="87">
        <v>3724.3</v>
      </c>
      <c r="N38" s="64">
        <f t="shared" si="5"/>
        <v>3724.3</v>
      </c>
      <c r="O38" s="64">
        <v>0</v>
      </c>
      <c r="P38" s="64">
        <v>0</v>
      </c>
    </row>
    <row r="39" spans="1:16" ht="20.25" customHeight="1">
      <c r="A39" s="6"/>
      <c r="B39" s="6"/>
      <c r="C39" s="40" t="s">
        <v>72</v>
      </c>
      <c r="D39" s="87">
        <v>15600</v>
      </c>
      <c r="E39" s="64">
        <f>+D39</f>
        <v>15600</v>
      </c>
      <c r="F39" s="64">
        <v>0</v>
      </c>
      <c r="G39" s="64">
        <v>0</v>
      </c>
      <c r="H39" s="87">
        <f t="shared" si="6"/>
        <v>15600</v>
      </c>
      <c r="I39" s="64">
        <f>+H39</f>
        <v>15600</v>
      </c>
      <c r="J39" s="64">
        <v>0</v>
      </c>
      <c r="K39" s="65">
        <v>0</v>
      </c>
      <c r="L39" s="64">
        <v>3601</v>
      </c>
      <c r="M39" s="87">
        <v>4633.3</v>
      </c>
      <c r="N39" s="64">
        <f t="shared" si="5"/>
        <v>4633.3</v>
      </c>
      <c r="O39" s="64">
        <v>0</v>
      </c>
      <c r="P39" s="64">
        <v>0</v>
      </c>
    </row>
    <row r="40" spans="1:16" ht="19.5" customHeight="1">
      <c r="A40" s="6"/>
      <c r="B40" s="6"/>
      <c r="C40" s="40" t="s">
        <v>37</v>
      </c>
      <c r="D40" s="87">
        <v>20000</v>
      </c>
      <c r="E40" s="64">
        <f>+D40</f>
        <v>20000</v>
      </c>
      <c r="F40" s="64">
        <v>0</v>
      </c>
      <c r="G40" s="64">
        <v>0</v>
      </c>
      <c r="H40" s="87">
        <f t="shared" si="6"/>
        <v>20000</v>
      </c>
      <c r="I40" s="64">
        <f>+H40</f>
        <v>20000</v>
      </c>
      <c r="J40" s="64">
        <v>0</v>
      </c>
      <c r="K40" s="65">
        <v>0</v>
      </c>
      <c r="L40" s="64">
        <v>5000</v>
      </c>
      <c r="M40" s="87">
        <v>4547.3999999999996</v>
      </c>
      <c r="N40" s="64">
        <f t="shared" si="5"/>
        <v>4547.3999999999996</v>
      </c>
      <c r="O40" s="64">
        <v>0</v>
      </c>
      <c r="P40" s="64">
        <v>0</v>
      </c>
    </row>
    <row r="41" spans="1:16" ht="20.25" customHeight="1">
      <c r="A41" s="6"/>
      <c r="B41" s="6"/>
      <c r="C41" s="40" t="s">
        <v>70</v>
      </c>
      <c r="D41" s="87">
        <v>50</v>
      </c>
      <c r="E41" s="64">
        <v>0</v>
      </c>
      <c r="F41" s="64">
        <v>0</v>
      </c>
      <c r="G41" s="64">
        <v>0</v>
      </c>
      <c r="H41" s="87">
        <f t="shared" si="6"/>
        <v>50</v>
      </c>
      <c r="I41" s="64">
        <v>0</v>
      </c>
      <c r="J41" s="64">
        <v>0</v>
      </c>
      <c r="K41" s="65">
        <v>0</v>
      </c>
      <c r="L41" s="64">
        <v>9</v>
      </c>
      <c r="M41" s="87">
        <v>49.3</v>
      </c>
      <c r="N41" s="64">
        <f t="shared" si="5"/>
        <v>49.3</v>
      </c>
      <c r="O41" s="64">
        <v>0</v>
      </c>
      <c r="P41" s="64">
        <v>0</v>
      </c>
    </row>
    <row r="42" spans="1:16" ht="18.75" customHeight="1">
      <c r="A42" s="6"/>
      <c r="B42" s="6"/>
      <c r="C42" s="40" t="s">
        <v>29</v>
      </c>
      <c r="D42" s="87">
        <v>1000</v>
      </c>
      <c r="E42" s="64">
        <f>+D42</f>
        <v>1000</v>
      </c>
      <c r="F42" s="64">
        <v>0</v>
      </c>
      <c r="G42" s="64">
        <v>0</v>
      </c>
      <c r="H42" s="87">
        <f t="shared" si="6"/>
        <v>1000</v>
      </c>
      <c r="I42" s="64">
        <f>+H42</f>
        <v>1000</v>
      </c>
      <c r="J42" s="64">
        <v>0</v>
      </c>
      <c r="K42" s="65">
        <v>0</v>
      </c>
      <c r="L42" s="64">
        <v>216</v>
      </c>
      <c r="M42" s="87">
        <v>357.6</v>
      </c>
      <c r="N42" s="64">
        <f t="shared" si="5"/>
        <v>357.6</v>
      </c>
      <c r="O42" s="64">
        <v>0</v>
      </c>
      <c r="P42" s="64">
        <v>0</v>
      </c>
    </row>
    <row r="43" spans="1:16" ht="18" customHeight="1">
      <c r="A43" s="6"/>
      <c r="B43" s="6"/>
      <c r="C43" s="40" t="s">
        <v>28</v>
      </c>
      <c r="D43" s="87">
        <f>1715.1+140</f>
        <v>1855.1</v>
      </c>
      <c r="E43" s="64">
        <f>+D43</f>
        <v>1855.1</v>
      </c>
      <c r="F43" s="64">
        <v>0</v>
      </c>
      <c r="G43" s="64">
        <v>0</v>
      </c>
      <c r="H43" s="87">
        <f t="shared" si="6"/>
        <v>1855.1</v>
      </c>
      <c r="I43" s="64">
        <f>+H43</f>
        <v>1855.1</v>
      </c>
      <c r="J43" s="64">
        <v>0</v>
      </c>
      <c r="K43" s="65">
        <v>0</v>
      </c>
      <c r="L43" s="64">
        <v>382.8</v>
      </c>
      <c r="M43" s="87">
        <v>979.3</v>
      </c>
      <c r="N43" s="64">
        <f t="shared" si="5"/>
        <v>979.3</v>
      </c>
      <c r="O43" s="64">
        <v>0</v>
      </c>
      <c r="P43" s="64">
        <v>0</v>
      </c>
    </row>
    <row r="44" spans="1:16" ht="51" customHeight="1">
      <c r="A44" s="6"/>
      <c r="B44" s="6"/>
      <c r="C44" s="14" t="s">
        <v>59</v>
      </c>
      <c r="D44" s="86">
        <f>+D47</f>
        <v>12</v>
      </c>
      <c r="E44" s="86">
        <f t="shared" ref="E44:P44" si="7">+E47</f>
        <v>12</v>
      </c>
      <c r="F44" s="86">
        <f t="shared" si="7"/>
        <v>0</v>
      </c>
      <c r="G44" s="86">
        <f t="shared" si="7"/>
        <v>0</v>
      </c>
      <c r="H44" s="86">
        <f>+H47</f>
        <v>12</v>
      </c>
      <c r="I44" s="86">
        <f t="shared" si="7"/>
        <v>12</v>
      </c>
      <c r="J44" s="86">
        <f t="shared" si="7"/>
        <v>0</v>
      </c>
      <c r="K44" s="86">
        <f t="shared" si="7"/>
        <v>0</v>
      </c>
      <c r="L44" s="62">
        <f>L47</f>
        <v>3</v>
      </c>
      <c r="M44" s="86">
        <f>+M47</f>
        <v>69.2</v>
      </c>
      <c r="N44" s="62">
        <f>+N47</f>
        <v>69.2</v>
      </c>
      <c r="O44" s="62">
        <f t="shared" si="7"/>
        <v>0</v>
      </c>
      <c r="P44" s="62">
        <f t="shared" si="7"/>
        <v>0</v>
      </c>
    </row>
    <row r="45" spans="1:16" ht="24" customHeight="1">
      <c r="A45" s="6"/>
      <c r="B45" s="6"/>
      <c r="C45" s="14" t="s">
        <v>131</v>
      </c>
      <c r="D45" s="86"/>
      <c r="E45" s="62"/>
      <c r="F45" s="62"/>
      <c r="G45" s="62"/>
      <c r="H45" s="86"/>
      <c r="I45" s="62"/>
      <c r="J45" s="62"/>
      <c r="K45" s="63"/>
      <c r="L45" s="62"/>
      <c r="M45" s="86"/>
      <c r="N45" s="62"/>
      <c r="O45" s="62"/>
      <c r="P45" s="62"/>
    </row>
    <row r="46" spans="1:16" ht="31.5" customHeight="1">
      <c r="A46" s="6"/>
      <c r="B46" s="6"/>
      <c r="C46" s="15" t="s">
        <v>15</v>
      </c>
      <c r="D46" s="86"/>
      <c r="E46" s="62"/>
      <c r="F46" s="62"/>
      <c r="G46" s="62"/>
      <c r="H46" s="86"/>
      <c r="I46" s="62"/>
      <c r="J46" s="62"/>
      <c r="K46" s="63"/>
      <c r="L46" s="62"/>
      <c r="M46" s="86"/>
      <c r="N46" s="62"/>
      <c r="O46" s="62"/>
      <c r="P46" s="62"/>
    </row>
    <row r="47" spans="1:16" ht="28.5" customHeight="1" thickBot="1">
      <c r="A47" s="6"/>
      <c r="B47" s="6"/>
      <c r="C47" s="40" t="s">
        <v>38</v>
      </c>
      <c r="D47" s="87">
        <v>12</v>
      </c>
      <c r="E47" s="64">
        <f>+D47</f>
        <v>12</v>
      </c>
      <c r="F47" s="64">
        <v>0</v>
      </c>
      <c r="G47" s="64">
        <v>0</v>
      </c>
      <c r="H47" s="87">
        <f>D47</f>
        <v>12</v>
      </c>
      <c r="I47" s="64">
        <f>+H47</f>
        <v>12</v>
      </c>
      <c r="J47" s="64">
        <v>0</v>
      </c>
      <c r="K47" s="65">
        <v>0</v>
      </c>
      <c r="L47" s="64">
        <v>3</v>
      </c>
      <c r="M47" s="87">
        <v>69.2</v>
      </c>
      <c r="N47" s="64">
        <f>+M47</f>
        <v>69.2</v>
      </c>
      <c r="O47" s="64">
        <v>0</v>
      </c>
      <c r="P47" s="64">
        <v>0</v>
      </c>
    </row>
    <row r="48" spans="1:16" ht="36.75" customHeight="1" thickBot="1">
      <c r="A48" s="6"/>
      <c r="B48" s="6"/>
      <c r="C48" s="43" t="s">
        <v>140</v>
      </c>
      <c r="D48" s="91">
        <f>D15+D34+D44</f>
        <v>2843956.1</v>
      </c>
      <c r="E48" s="91">
        <f>E15+E34+E44</f>
        <v>2833906.1</v>
      </c>
      <c r="F48" s="92">
        <f>+F15+F34+F47</f>
        <v>0</v>
      </c>
      <c r="G48" s="92">
        <f>+G15+G34+G47</f>
        <v>0</v>
      </c>
      <c r="H48" s="91">
        <f>H15+H34+H44</f>
        <v>2843956.1</v>
      </c>
      <c r="I48" s="92">
        <f>+I15+I34+I47</f>
        <v>2843956.1</v>
      </c>
      <c r="J48" s="92">
        <f>+J15+J34+J47</f>
        <v>0</v>
      </c>
      <c r="K48" s="93">
        <f>+K15+K34+K47</f>
        <v>0</v>
      </c>
      <c r="L48" s="91">
        <f>L15+L34+L44</f>
        <v>624529.80000000005</v>
      </c>
      <c r="M48" s="91">
        <f>+M15+M34+M44</f>
        <v>690298.69999999984</v>
      </c>
      <c r="N48" s="92">
        <f>+N15+N34+N44</f>
        <v>690298.69999999984</v>
      </c>
      <c r="O48" s="92">
        <f>+O15+O34+O47</f>
        <v>0</v>
      </c>
      <c r="P48" s="92">
        <f>+P15+P34+P47</f>
        <v>0</v>
      </c>
    </row>
    <row r="49" spans="1:16" ht="21" customHeight="1" thickBot="1">
      <c r="A49" s="6"/>
      <c r="B49" s="6"/>
      <c r="C49" s="40" t="s">
        <v>60</v>
      </c>
      <c r="D49" s="94">
        <v>2428063.7999999998</v>
      </c>
      <c r="E49" s="64">
        <f>+D49</f>
        <v>2428063.7999999998</v>
      </c>
      <c r="F49" s="95">
        <v>0</v>
      </c>
      <c r="G49" s="95">
        <v>0</v>
      </c>
      <c r="H49" s="94">
        <v>2509666.4</v>
      </c>
      <c r="I49" s="95">
        <f>+H49</f>
        <v>2509666.4</v>
      </c>
      <c r="J49" s="95">
        <v>0</v>
      </c>
      <c r="K49" s="96">
        <v>0</v>
      </c>
      <c r="L49" s="95">
        <v>1083006.3999999999</v>
      </c>
      <c r="M49" s="97">
        <v>1072939.6000000001</v>
      </c>
      <c r="N49" s="95">
        <f>+M49</f>
        <v>1072939.6000000001</v>
      </c>
      <c r="O49" s="95">
        <v>0</v>
      </c>
      <c r="P49" s="95">
        <v>0</v>
      </c>
    </row>
    <row r="50" spans="1:16" ht="21" customHeight="1" thickBot="1">
      <c r="A50" s="6"/>
      <c r="B50" s="6"/>
      <c r="C50" s="43" t="s">
        <v>141</v>
      </c>
      <c r="D50" s="91">
        <f t="shared" ref="D50:P50" si="8">+D48+D49</f>
        <v>5272019.9000000004</v>
      </c>
      <c r="E50" s="92">
        <f>+E48+E49</f>
        <v>5261969.9000000004</v>
      </c>
      <c r="F50" s="92">
        <f t="shared" si="8"/>
        <v>0</v>
      </c>
      <c r="G50" s="92">
        <f t="shared" si="8"/>
        <v>0</v>
      </c>
      <c r="H50" s="91">
        <f>+H48+H49</f>
        <v>5353622.5</v>
      </c>
      <c r="I50" s="92">
        <f t="shared" si="8"/>
        <v>5353622.5</v>
      </c>
      <c r="J50" s="92">
        <f t="shared" si="8"/>
        <v>0</v>
      </c>
      <c r="K50" s="93">
        <f t="shared" si="8"/>
        <v>0</v>
      </c>
      <c r="L50" s="92">
        <f t="shared" si="8"/>
        <v>1707536.2</v>
      </c>
      <c r="M50" s="91">
        <f t="shared" si="8"/>
        <v>1763238.2999999998</v>
      </c>
      <c r="N50" s="92">
        <f t="shared" si="8"/>
        <v>1763238.2999999998</v>
      </c>
      <c r="O50" s="92">
        <f t="shared" si="8"/>
        <v>0</v>
      </c>
      <c r="P50" s="92">
        <f t="shared" si="8"/>
        <v>0</v>
      </c>
    </row>
    <row r="51" spans="1:16" ht="18" customHeight="1">
      <c r="A51" s="6"/>
      <c r="B51" s="6"/>
      <c r="C51" s="44" t="s">
        <v>3</v>
      </c>
      <c r="D51" s="86"/>
      <c r="E51" s="62"/>
      <c r="F51" s="62"/>
      <c r="G51" s="62"/>
      <c r="H51" s="98"/>
      <c r="I51" s="99"/>
      <c r="J51" s="99"/>
      <c r="K51" s="100"/>
      <c r="L51" s="99"/>
      <c r="M51" s="98"/>
      <c r="N51" s="99"/>
      <c r="O51" s="99"/>
      <c r="P51" s="101"/>
    </row>
    <row r="52" spans="1:16" ht="35.25" customHeight="1">
      <c r="A52" s="6"/>
      <c r="B52" s="6"/>
      <c r="C52" s="89" t="s">
        <v>73</v>
      </c>
      <c r="D52" s="87">
        <v>0</v>
      </c>
      <c r="E52" s="64">
        <v>0</v>
      </c>
      <c r="F52" s="64">
        <v>0</v>
      </c>
      <c r="G52" s="64">
        <v>0</v>
      </c>
      <c r="H52" s="87">
        <v>0</v>
      </c>
      <c r="I52" s="64">
        <v>0</v>
      </c>
      <c r="J52" s="64">
        <v>0</v>
      </c>
      <c r="K52" s="65">
        <v>0</v>
      </c>
      <c r="L52" s="64"/>
      <c r="M52" s="87">
        <v>3.3</v>
      </c>
      <c r="N52" s="64">
        <v>0</v>
      </c>
      <c r="O52" s="64">
        <f>M52</f>
        <v>3.3</v>
      </c>
      <c r="P52" s="64">
        <v>0</v>
      </c>
    </row>
    <row r="53" spans="1:16" ht="19.5" customHeight="1">
      <c r="A53" s="6"/>
      <c r="B53" s="6"/>
      <c r="C53" s="40" t="s">
        <v>64</v>
      </c>
      <c r="D53" s="87">
        <v>45200</v>
      </c>
      <c r="E53" s="64">
        <v>0</v>
      </c>
      <c r="F53" s="64">
        <f>+D53</f>
        <v>45200</v>
      </c>
      <c r="G53" s="64">
        <v>0</v>
      </c>
      <c r="H53" s="87">
        <f>D53</f>
        <v>45200</v>
      </c>
      <c r="I53" s="64">
        <v>0</v>
      </c>
      <c r="J53" s="64">
        <f>+H53</f>
        <v>45200</v>
      </c>
      <c r="K53" s="65">
        <v>0</v>
      </c>
      <c r="L53" s="102"/>
      <c r="M53" s="87">
        <v>12007.4</v>
      </c>
      <c r="N53" s="64">
        <v>0</v>
      </c>
      <c r="O53" s="64">
        <f>+M53</f>
        <v>12007.4</v>
      </c>
      <c r="P53" s="64">
        <v>0</v>
      </c>
    </row>
    <row r="54" spans="1:16" ht="45" customHeight="1">
      <c r="A54" s="6"/>
      <c r="B54" s="6"/>
      <c r="C54" s="40" t="s">
        <v>71</v>
      </c>
      <c r="D54" s="87">
        <v>0</v>
      </c>
      <c r="E54" s="64">
        <v>0</v>
      </c>
      <c r="F54" s="64">
        <v>0</v>
      </c>
      <c r="G54" s="64">
        <v>0</v>
      </c>
      <c r="H54" s="87">
        <v>0</v>
      </c>
      <c r="I54" s="64">
        <v>0</v>
      </c>
      <c r="J54" s="64">
        <f t="shared" ref="J54" si="9">+H54</f>
        <v>0</v>
      </c>
      <c r="K54" s="65">
        <v>0</v>
      </c>
      <c r="L54" s="102"/>
      <c r="M54" s="87">
        <v>0.5</v>
      </c>
      <c r="N54" s="64">
        <v>0</v>
      </c>
      <c r="O54" s="64">
        <f t="shared" ref="O54" si="10">+M54</f>
        <v>0.5</v>
      </c>
      <c r="P54" s="64">
        <v>0</v>
      </c>
    </row>
    <row r="55" spans="1:16" ht="29.25" customHeight="1">
      <c r="A55" s="6"/>
      <c r="B55" s="6"/>
      <c r="C55" s="40" t="s">
        <v>61</v>
      </c>
      <c r="D55" s="87">
        <v>100</v>
      </c>
      <c r="E55" s="64">
        <v>0</v>
      </c>
      <c r="F55" s="64">
        <f>+D55</f>
        <v>100</v>
      </c>
      <c r="G55" s="64">
        <v>0</v>
      </c>
      <c r="H55" s="87">
        <f>D55</f>
        <v>100</v>
      </c>
      <c r="I55" s="64">
        <v>0</v>
      </c>
      <c r="J55" s="64">
        <f>+H55</f>
        <v>100</v>
      </c>
      <c r="K55" s="65">
        <v>0</v>
      </c>
      <c r="L55" s="102"/>
      <c r="M55" s="87">
        <v>-36278.300000000003</v>
      </c>
      <c r="N55" s="64">
        <v>0</v>
      </c>
      <c r="O55" s="64">
        <f>+M55</f>
        <v>-36278.300000000003</v>
      </c>
      <c r="P55" s="64">
        <v>0</v>
      </c>
    </row>
    <row r="56" spans="1:16" ht="18.75" customHeight="1">
      <c r="A56" s="6"/>
      <c r="B56" s="6"/>
      <c r="C56" s="20" t="s">
        <v>62</v>
      </c>
      <c r="D56" s="87">
        <v>112420.6</v>
      </c>
      <c r="E56" s="64">
        <v>0</v>
      </c>
      <c r="F56" s="64">
        <f>+D56</f>
        <v>112420.6</v>
      </c>
      <c r="G56" s="64">
        <v>0</v>
      </c>
      <c r="H56" s="94">
        <v>119770.5</v>
      </c>
      <c r="I56" s="64">
        <v>0</v>
      </c>
      <c r="J56" s="64">
        <f>+H56</f>
        <v>119770.5</v>
      </c>
      <c r="K56" s="65">
        <v>0</v>
      </c>
      <c r="L56" s="102"/>
      <c r="M56" s="87">
        <v>35303.4</v>
      </c>
      <c r="N56" s="64">
        <v>0</v>
      </c>
      <c r="O56" s="64">
        <f>+M56</f>
        <v>35303.4</v>
      </c>
      <c r="P56" s="64">
        <f>+N56</f>
        <v>0</v>
      </c>
    </row>
    <row r="57" spans="1:16" ht="29.25" customHeight="1">
      <c r="A57" s="6"/>
      <c r="B57" s="6"/>
      <c r="C57" s="40" t="s">
        <v>63</v>
      </c>
      <c r="D57" s="87">
        <v>2240</v>
      </c>
      <c r="E57" s="64">
        <v>0</v>
      </c>
      <c r="F57" s="64">
        <f>+D57</f>
        <v>2240</v>
      </c>
      <c r="G57" s="64">
        <v>0</v>
      </c>
      <c r="H57" s="87">
        <f>D57</f>
        <v>2240</v>
      </c>
      <c r="I57" s="64">
        <v>0</v>
      </c>
      <c r="J57" s="64">
        <f>+H57</f>
        <v>2240</v>
      </c>
      <c r="K57" s="65">
        <v>0</v>
      </c>
      <c r="L57" s="102"/>
      <c r="M57" s="87">
        <v>1197</v>
      </c>
      <c r="N57" s="64">
        <v>0</v>
      </c>
      <c r="O57" s="64">
        <f>M57</f>
        <v>1197</v>
      </c>
      <c r="P57" s="64">
        <v>0</v>
      </c>
    </row>
    <row r="58" spans="1:16" ht="20.25" customHeight="1">
      <c r="A58" s="6"/>
      <c r="B58" s="6"/>
      <c r="C58" s="16" t="s">
        <v>136</v>
      </c>
      <c r="D58" s="86">
        <f>D59+D60+D61</f>
        <v>13400</v>
      </c>
      <c r="E58" s="86">
        <f>+E59+E60</f>
        <v>0</v>
      </c>
      <c r="F58" s="86">
        <f>+F59+F60+F61</f>
        <v>13400</v>
      </c>
      <c r="G58" s="86">
        <f>+G59+G60++G61</f>
        <v>13400</v>
      </c>
      <c r="H58" s="86">
        <f>H59+H60+H61</f>
        <v>13400</v>
      </c>
      <c r="I58" s="86">
        <f>+I59+I60</f>
        <v>0</v>
      </c>
      <c r="J58" s="86">
        <f>+J59+J60+J61</f>
        <v>13400</v>
      </c>
      <c r="K58" s="86">
        <f>+K59+K60+K61</f>
        <v>13400</v>
      </c>
      <c r="L58" s="98"/>
      <c r="M58" s="86">
        <f>+M59+M60+M61</f>
        <v>981.9</v>
      </c>
      <c r="N58" s="62">
        <f>+N59+N60</f>
        <v>0</v>
      </c>
      <c r="O58" s="62">
        <f>+O59+O60++O61</f>
        <v>981.9</v>
      </c>
      <c r="P58" s="62">
        <f>+P59+P60+P61</f>
        <v>981.9</v>
      </c>
    </row>
    <row r="59" spans="1:16" ht="33.75" customHeight="1">
      <c r="A59" s="6"/>
      <c r="B59" s="6"/>
      <c r="C59" s="40" t="s">
        <v>39</v>
      </c>
      <c r="D59" s="87">
        <v>2000</v>
      </c>
      <c r="E59" s="64">
        <v>0</v>
      </c>
      <c r="F59" s="64">
        <f>+D59</f>
        <v>2000</v>
      </c>
      <c r="G59" s="64">
        <f>+D59</f>
        <v>2000</v>
      </c>
      <c r="H59" s="87">
        <f>D59</f>
        <v>2000</v>
      </c>
      <c r="I59" s="64">
        <v>0</v>
      </c>
      <c r="J59" s="64">
        <f>+H59</f>
        <v>2000</v>
      </c>
      <c r="K59" s="65">
        <f>+H59</f>
        <v>2000</v>
      </c>
      <c r="L59" s="102"/>
      <c r="M59" s="87">
        <v>665</v>
      </c>
      <c r="N59" s="64">
        <v>0</v>
      </c>
      <c r="O59" s="64">
        <f>M59</f>
        <v>665</v>
      </c>
      <c r="P59" s="64">
        <f>+M59</f>
        <v>665</v>
      </c>
    </row>
    <row r="60" spans="1:16" ht="19.5" customHeight="1">
      <c r="A60" s="6"/>
      <c r="B60" s="6"/>
      <c r="C60" s="45" t="s">
        <v>44</v>
      </c>
      <c r="D60" s="87">
        <v>11000</v>
      </c>
      <c r="E60" s="64">
        <v>0</v>
      </c>
      <c r="F60" s="64">
        <f>+D60</f>
        <v>11000</v>
      </c>
      <c r="G60" s="64">
        <f>+D60</f>
        <v>11000</v>
      </c>
      <c r="H60" s="87">
        <f>D60</f>
        <v>11000</v>
      </c>
      <c r="I60" s="64">
        <v>0</v>
      </c>
      <c r="J60" s="64">
        <f>+H60</f>
        <v>11000</v>
      </c>
      <c r="K60" s="65">
        <f>+H60</f>
        <v>11000</v>
      </c>
      <c r="L60" s="102"/>
      <c r="M60" s="87">
        <v>130</v>
      </c>
      <c r="N60" s="64">
        <v>0</v>
      </c>
      <c r="O60" s="64">
        <f>M60</f>
        <v>130</v>
      </c>
      <c r="P60" s="64">
        <f>+M60</f>
        <v>130</v>
      </c>
    </row>
    <row r="61" spans="1:16" ht="21.75" customHeight="1">
      <c r="A61" s="6"/>
      <c r="B61" s="6"/>
      <c r="C61" s="40" t="s">
        <v>45</v>
      </c>
      <c r="D61" s="87">
        <v>400</v>
      </c>
      <c r="E61" s="64">
        <v>0</v>
      </c>
      <c r="F61" s="64">
        <f>+D61</f>
        <v>400</v>
      </c>
      <c r="G61" s="64">
        <f>F61</f>
        <v>400</v>
      </c>
      <c r="H61" s="87">
        <f>D61</f>
        <v>400</v>
      </c>
      <c r="I61" s="64">
        <v>0</v>
      </c>
      <c r="J61" s="64">
        <f>H61</f>
        <v>400</v>
      </c>
      <c r="K61" s="65">
        <f>J61</f>
        <v>400</v>
      </c>
      <c r="L61" s="102"/>
      <c r="M61" s="87">
        <v>186.9</v>
      </c>
      <c r="N61" s="64">
        <v>0</v>
      </c>
      <c r="O61" s="64">
        <f>+M61</f>
        <v>186.9</v>
      </c>
      <c r="P61" s="64">
        <f>+M61</f>
        <v>186.9</v>
      </c>
    </row>
    <row r="62" spans="1:16" ht="17.25" customHeight="1" thickBot="1">
      <c r="A62" s="6"/>
      <c r="B62" s="6"/>
      <c r="C62" s="21" t="s">
        <v>25</v>
      </c>
      <c r="D62" s="94">
        <v>11000</v>
      </c>
      <c r="E62" s="64">
        <v>0</v>
      </c>
      <c r="F62" s="64">
        <f>+D62</f>
        <v>11000</v>
      </c>
      <c r="G62" s="64">
        <f>F62</f>
        <v>11000</v>
      </c>
      <c r="H62" s="94">
        <f>D62</f>
        <v>11000</v>
      </c>
      <c r="I62" s="64">
        <v>0</v>
      </c>
      <c r="J62" s="64">
        <f>+H62</f>
        <v>11000</v>
      </c>
      <c r="K62" s="64">
        <f>J62</f>
        <v>11000</v>
      </c>
      <c r="L62" s="102"/>
      <c r="M62" s="87">
        <v>0</v>
      </c>
      <c r="N62" s="64">
        <v>0</v>
      </c>
      <c r="O62" s="64">
        <f>+M62</f>
        <v>0</v>
      </c>
      <c r="P62" s="64">
        <f>O62</f>
        <v>0</v>
      </c>
    </row>
    <row r="63" spans="1:16" ht="39" customHeight="1" thickBot="1">
      <c r="A63" s="6"/>
      <c r="B63" s="6"/>
      <c r="C63" s="46" t="s">
        <v>142</v>
      </c>
      <c r="D63" s="103">
        <f>+D53+D55+D56+D57+D58+D62</f>
        <v>184360.6</v>
      </c>
      <c r="E63" s="103">
        <f>+E53+E55+E56+E57+E58+E62</f>
        <v>0</v>
      </c>
      <c r="F63" s="103">
        <f>+F53+F55+F56+F57+F58+F62</f>
        <v>184360.6</v>
      </c>
      <c r="G63" s="103">
        <f>+G58</f>
        <v>13400</v>
      </c>
      <c r="H63" s="103">
        <f>+H53+H55+H56+H57+H58+H62</f>
        <v>191710.5</v>
      </c>
      <c r="I63" s="103">
        <f>+I53+I55+I56+I57+I58+I62</f>
        <v>0</v>
      </c>
      <c r="J63" s="103">
        <f>+J53+J55+J56+J57+J58+J62</f>
        <v>191710.5</v>
      </c>
      <c r="K63" s="103">
        <f>+K58+K62</f>
        <v>24400</v>
      </c>
      <c r="L63" s="104"/>
      <c r="M63" s="105">
        <f>+M53+M55+M56+M57+M58+M62+M54+M52</f>
        <v>13215.199999999999</v>
      </c>
      <c r="N63" s="103">
        <f>+N53+N55+N56+N57+N58+N62</f>
        <v>0</v>
      </c>
      <c r="O63" s="103">
        <f>+O53+O55+O56+O57+O58+O62+O54+O52</f>
        <v>13215.199999999999</v>
      </c>
      <c r="P63" s="103">
        <f>+P53+P55+P56+P57+P58+P62</f>
        <v>981.9</v>
      </c>
    </row>
    <row r="64" spans="1:16" ht="12.75" customHeight="1" thickBot="1">
      <c r="A64" s="6"/>
      <c r="B64" s="6"/>
      <c r="C64" s="44"/>
      <c r="D64" s="63"/>
      <c r="E64" s="62"/>
      <c r="F64" s="63"/>
      <c r="G64" s="62"/>
      <c r="H64" s="99"/>
      <c r="I64" s="99"/>
      <c r="J64" s="99"/>
      <c r="K64" s="100"/>
      <c r="L64" s="99"/>
      <c r="M64" s="98"/>
      <c r="N64" s="99"/>
      <c r="O64" s="99"/>
      <c r="P64" s="99"/>
    </row>
    <row r="65" spans="1:16" ht="33" customHeight="1" thickBot="1">
      <c r="A65" s="6"/>
      <c r="B65" s="6"/>
      <c r="C65" s="22" t="s">
        <v>143</v>
      </c>
      <c r="D65" s="106">
        <f t="shared" ref="D65:P65" si="11">+D50+D63</f>
        <v>5456380.5</v>
      </c>
      <c r="E65" s="103">
        <f t="shared" si="11"/>
        <v>5261969.9000000004</v>
      </c>
      <c r="F65" s="106">
        <f t="shared" si="11"/>
        <v>184360.6</v>
      </c>
      <c r="G65" s="103">
        <f t="shared" si="11"/>
        <v>13400</v>
      </c>
      <c r="H65" s="103">
        <f t="shared" si="11"/>
        <v>5545333</v>
      </c>
      <c r="I65" s="103">
        <f t="shared" si="11"/>
        <v>5353622.5</v>
      </c>
      <c r="J65" s="103">
        <f t="shared" si="11"/>
        <v>191710.5</v>
      </c>
      <c r="K65" s="106">
        <f t="shared" si="11"/>
        <v>24400</v>
      </c>
      <c r="L65" s="103">
        <f t="shared" si="11"/>
        <v>1707536.2</v>
      </c>
      <c r="M65" s="105">
        <f t="shared" si="11"/>
        <v>1776453.4999999998</v>
      </c>
      <c r="N65" s="103">
        <f t="shared" si="11"/>
        <v>1763238.2999999998</v>
      </c>
      <c r="O65" s="103">
        <f t="shared" si="11"/>
        <v>13215.199999999999</v>
      </c>
      <c r="P65" s="103">
        <f t="shared" si="11"/>
        <v>981.9</v>
      </c>
    </row>
    <row r="66" spans="1:16" ht="27.75" customHeight="1">
      <c r="A66" s="6"/>
      <c r="B66" s="6"/>
      <c r="C66" s="11" t="s">
        <v>118</v>
      </c>
      <c r="D66" s="9"/>
      <c r="E66" s="10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ht="24.75" customHeight="1">
      <c r="A67" s="49" t="s">
        <v>89</v>
      </c>
      <c r="B67" s="49" t="s">
        <v>81</v>
      </c>
      <c r="C67" s="50" t="s">
        <v>82</v>
      </c>
      <c r="D67" s="62">
        <f>E67+F67</f>
        <v>140407.79999999999</v>
      </c>
      <c r="E67" s="63">
        <v>119828</v>
      </c>
      <c r="F67" s="62">
        <v>20579.8</v>
      </c>
      <c r="G67" s="62">
        <v>20019.099999999999</v>
      </c>
      <c r="H67" s="62">
        <f>I67+J67</f>
        <v>145895.5</v>
      </c>
      <c r="I67" s="62">
        <v>120335.7</v>
      </c>
      <c r="J67" s="62">
        <v>25559.8</v>
      </c>
      <c r="K67" s="62">
        <v>24999.1</v>
      </c>
      <c r="L67" s="62">
        <v>25294.799999999999</v>
      </c>
      <c r="M67" s="62">
        <f>SUM(N67+O67)</f>
        <v>25199</v>
      </c>
      <c r="N67" s="62">
        <v>25103</v>
      </c>
      <c r="O67" s="62">
        <v>96</v>
      </c>
      <c r="P67" s="62">
        <v>23.2</v>
      </c>
    </row>
    <row r="68" spans="1:16" ht="24.75" customHeight="1">
      <c r="A68" s="51">
        <v>70000</v>
      </c>
      <c r="B68" s="51">
        <v>1000</v>
      </c>
      <c r="C68" s="50" t="s">
        <v>13</v>
      </c>
      <c r="D68" s="62">
        <f>E68+F68</f>
        <v>1723414.9000000001</v>
      </c>
      <c r="E68" s="63">
        <v>1626106.8</v>
      </c>
      <c r="F68" s="62">
        <v>97308.1</v>
      </c>
      <c r="G68" s="62">
        <v>23361.1</v>
      </c>
      <c r="H68" s="62">
        <f>I68+J68</f>
        <v>1737950</v>
      </c>
      <c r="I68" s="62">
        <v>1630158.1</v>
      </c>
      <c r="J68" s="62">
        <v>107791.9</v>
      </c>
      <c r="K68" s="62">
        <v>28171.200000000001</v>
      </c>
      <c r="L68" s="62">
        <v>429820</v>
      </c>
      <c r="M68" s="62">
        <f>SUM(N68+O68)</f>
        <v>386877.60000000003</v>
      </c>
      <c r="N68" s="62">
        <v>363450.7</v>
      </c>
      <c r="O68" s="62">
        <v>23426.9</v>
      </c>
      <c r="P68" s="62">
        <v>1963.8</v>
      </c>
    </row>
    <row r="69" spans="1:16" ht="24.75" customHeight="1">
      <c r="A69" s="51">
        <v>80000</v>
      </c>
      <c r="B69" s="51">
        <v>2000</v>
      </c>
      <c r="C69" s="50" t="s">
        <v>32</v>
      </c>
      <c r="D69" s="62">
        <f>E69+F69</f>
        <v>767403.9</v>
      </c>
      <c r="E69" s="63">
        <v>708043.4</v>
      </c>
      <c r="F69" s="62">
        <v>59360.5</v>
      </c>
      <c r="G69" s="62">
        <v>32156.6</v>
      </c>
      <c r="H69" s="62">
        <f>I69+J69</f>
        <v>820135.1</v>
      </c>
      <c r="I69" s="62">
        <v>720393.4</v>
      </c>
      <c r="J69" s="62">
        <v>99741.7</v>
      </c>
      <c r="K69" s="62">
        <v>70483.399999999994</v>
      </c>
      <c r="L69" s="62">
        <v>221746.9</v>
      </c>
      <c r="M69" s="62">
        <f>SUM(N69+O69)</f>
        <v>197932.9</v>
      </c>
      <c r="N69" s="62">
        <v>186663.5</v>
      </c>
      <c r="O69" s="62">
        <v>11269.4</v>
      </c>
      <c r="P69" s="62">
        <v>4246.7</v>
      </c>
    </row>
    <row r="70" spans="1:16" ht="24.75" customHeight="1">
      <c r="A70" s="51">
        <v>90000</v>
      </c>
      <c r="B70" s="51">
        <v>3000</v>
      </c>
      <c r="C70" s="50" t="s">
        <v>14</v>
      </c>
      <c r="D70" s="62">
        <f>E70+F70</f>
        <v>763574.2</v>
      </c>
      <c r="E70" s="63">
        <f>E72+E73+E74+E75+E79+E84+E87+E88+E89+E90+E91+E92</f>
        <v>760179.19999999995</v>
      </c>
      <c r="F70" s="62">
        <f>F72+F73+F74+F75+F79+F84+F87+F88+F89+F90+F91+F92</f>
        <v>3395</v>
      </c>
      <c r="G70" s="62">
        <f>G72+G73+G74+G75+G79+G84+G87++G88+G89+G90+G91+G92</f>
        <v>1839.8</v>
      </c>
      <c r="H70" s="62">
        <f>I70+J70</f>
        <v>844044.29999999993</v>
      </c>
      <c r="I70" s="63">
        <f>I72+I73+I74+I75+I79+I84+I87+I88+I89+I90+I91+I92</f>
        <v>840598.99999999988</v>
      </c>
      <c r="J70" s="62">
        <f>J72+J73+J74+J75+J79+J84+J87+J88+J89+J90+J91+J92</f>
        <v>3445.3</v>
      </c>
      <c r="K70" s="62">
        <f>K72+K73+K74+K75+K79+K84+K87+K88+K89+K90+K91+K92</f>
        <v>1839.8</v>
      </c>
      <c r="L70" s="62">
        <f>L72+L73+L74+L75+L79+L84+L87+L88+L89+L90+L91+L92</f>
        <v>723927.9</v>
      </c>
      <c r="M70" s="62">
        <f>SUM(N70+O70)</f>
        <v>722215.4</v>
      </c>
      <c r="N70" s="62">
        <f>N72+N73+N74+N75+N79+N84+N87+N88+N89+N90+N91+N92</f>
        <v>721828</v>
      </c>
      <c r="O70" s="62">
        <f>O72+O73+O74+O75+O79+O84+O87+O88+O89+O90+O91+O92</f>
        <v>387.4</v>
      </c>
      <c r="P70" s="62">
        <f>P72+P73+P74+P75+P79+P84+P87+P88+P89+P90+P91+P92</f>
        <v>34.9</v>
      </c>
    </row>
    <row r="71" spans="1:16" ht="12.75" customHeight="1">
      <c r="A71" s="52"/>
      <c r="B71" s="52"/>
      <c r="C71" s="53" t="s">
        <v>15</v>
      </c>
      <c r="D71" s="64"/>
      <c r="E71" s="65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</row>
    <row r="72" spans="1:16" ht="51" customHeight="1">
      <c r="A72" s="52"/>
      <c r="B72" s="52">
        <v>3010</v>
      </c>
      <c r="C72" s="54" t="s">
        <v>83</v>
      </c>
      <c r="D72" s="64">
        <f>E72+F72</f>
        <v>602468.69999999995</v>
      </c>
      <c r="E72" s="65">
        <v>602468.69999999995</v>
      </c>
      <c r="F72" s="64">
        <v>0</v>
      </c>
      <c r="G72" s="64">
        <v>0</v>
      </c>
      <c r="H72" s="64">
        <f>I72+J72</f>
        <v>681710.5</v>
      </c>
      <c r="I72" s="64">
        <v>681710.5</v>
      </c>
      <c r="J72" s="64">
        <v>0</v>
      </c>
      <c r="K72" s="64">
        <v>0</v>
      </c>
      <c r="L72" s="64">
        <v>649003.4</v>
      </c>
      <c r="M72" s="64">
        <f>SUM(N72:O72)</f>
        <v>649003.4</v>
      </c>
      <c r="N72" s="64">
        <v>649003.4</v>
      </c>
      <c r="O72" s="64">
        <v>0</v>
      </c>
      <c r="P72" s="64">
        <v>0</v>
      </c>
    </row>
    <row r="73" spans="1:16" ht="41.25" customHeight="1" thickBot="1">
      <c r="A73" s="52"/>
      <c r="B73" s="52">
        <v>3020</v>
      </c>
      <c r="C73" s="55" t="s">
        <v>84</v>
      </c>
      <c r="D73" s="66">
        <f>E73+F73</f>
        <v>2089</v>
      </c>
      <c r="E73" s="67">
        <v>2089</v>
      </c>
      <c r="F73" s="66">
        <v>0</v>
      </c>
      <c r="G73" s="66">
        <v>0</v>
      </c>
      <c r="H73" s="66">
        <f>I73+J73</f>
        <v>2089</v>
      </c>
      <c r="I73" s="66">
        <v>2089</v>
      </c>
      <c r="J73" s="66">
        <v>0</v>
      </c>
      <c r="K73" s="66">
        <v>0</v>
      </c>
      <c r="L73" s="66">
        <v>474</v>
      </c>
      <c r="M73" s="66">
        <f>SUM(N73:O73)</f>
        <v>131.4</v>
      </c>
      <c r="N73" s="66">
        <v>131.4</v>
      </c>
      <c r="O73" s="66">
        <v>0</v>
      </c>
      <c r="P73" s="66">
        <v>0</v>
      </c>
    </row>
    <row r="74" spans="1:16" ht="114.75" customHeight="1">
      <c r="A74" s="52"/>
      <c r="B74" s="52">
        <v>3030</v>
      </c>
      <c r="C74" s="54" t="s">
        <v>85</v>
      </c>
      <c r="D74" s="64">
        <f>E74+F74</f>
        <v>789.4</v>
      </c>
      <c r="E74" s="65">
        <v>789.4</v>
      </c>
      <c r="F74" s="64">
        <v>0</v>
      </c>
      <c r="G74" s="64">
        <v>0</v>
      </c>
      <c r="H74" s="64">
        <f>I74+J74</f>
        <v>1502.1</v>
      </c>
      <c r="I74" s="64">
        <v>1502.1</v>
      </c>
      <c r="J74" s="64">
        <v>0</v>
      </c>
      <c r="K74" s="64">
        <v>0</v>
      </c>
      <c r="L74" s="64">
        <v>846.8</v>
      </c>
      <c r="M74" s="64">
        <f>SUM(N74:O74)</f>
        <v>846.8</v>
      </c>
      <c r="N74" s="64">
        <v>846.8</v>
      </c>
      <c r="O74" s="64">
        <v>0</v>
      </c>
      <c r="P74" s="64">
        <v>0</v>
      </c>
    </row>
    <row r="75" spans="1:16" ht="25.5" customHeight="1">
      <c r="A75" s="52"/>
      <c r="B75" s="52">
        <v>3110</v>
      </c>
      <c r="C75" s="56" t="s">
        <v>86</v>
      </c>
      <c r="D75" s="64">
        <f t="shared" ref="D75:D95" si="12">E75+F75</f>
        <v>12944.999999999998</v>
      </c>
      <c r="E75" s="64">
        <f>SUM(E77:E78)</f>
        <v>11510.199999999999</v>
      </c>
      <c r="F75" s="64">
        <f t="shared" ref="F75:G75" si="13">SUM(F77:F78)</f>
        <v>1434.8</v>
      </c>
      <c r="G75" s="64">
        <f t="shared" si="13"/>
        <v>1434.8</v>
      </c>
      <c r="H75" s="64">
        <f t="shared" ref="H75:H95" si="14">I75+J75</f>
        <v>12992.099999999999</v>
      </c>
      <c r="I75" s="64">
        <f>SUM(I77:I78)</f>
        <v>11510.199999999999</v>
      </c>
      <c r="J75" s="64">
        <f t="shared" ref="J75:K75" si="15">SUM(J77:J78)</f>
        <v>1481.9</v>
      </c>
      <c r="K75" s="64">
        <f t="shared" si="15"/>
        <v>1434.8</v>
      </c>
      <c r="L75" s="64">
        <f>SUM(L77:L78)</f>
        <v>2448.5</v>
      </c>
      <c r="M75" s="64">
        <f t="shared" ref="M75:M89" si="16">SUM(N75+O75)</f>
        <v>2054</v>
      </c>
      <c r="N75" s="64">
        <f>SUM(N77:N78)</f>
        <v>1993.6999999999998</v>
      </c>
      <c r="O75" s="64">
        <f t="shared" ref="O75:P75" si="17">SUM(O77:O78)</f>
        <v>60.3</v>
      </c>
      <c r="P75" s="64">
        <f t="shared" si="17"/>
        <v>17.2</v>
      </c>
    </row>
    <row r="76" spans="1:16" ht="16.5" customHeight="1">
      <c r="A76" s="52"/>
      <c r="B76" s="52"/>
      <c r="C76" s="71" t="s">
        <v>15</v>
      </c>
      <c r="D76" s="64"/>
      <c r="E76" s="65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</row>
    <row r="77" spans="1:16" ht="32.25" customHeight="1">
      <c r="A77" s="72">
        <v>90700</v>
      </c>
      <c r="B77" s="72">
        <v>3111</v>
      </c>
      <c r="C77" s="71" t="s">
        <v>87</v>
      </c>
      <c r="D77" s="73">
        <f t="shared" ref="D77:D78" si="18">E77+F77</f>
        <v>12656.199999999999</v>
      </c>
      <c r="E77" s="74">
        <v>11221.4</v>
      </c>
      <c r="F77" s="73">
        <v>1434.8</v>
      </c>
      <c r="G77" s="73">
        <v>1434.8</v>
      </c>
      <c r="H77" s="73">
        <f t="shared" ref="H77:H78" si="19">I77+J77</f>
        <v>12703.3</v>
      </c>
      <c r="I77" s="73">
        <v>11221.4</v>
      </c>
      <c r="J77" s="73">
        <v>1481.9</v>
      </c>
      <c r="K77" s="73">
        <v>1434.8</v>
      </c>
      <c r="L77" s="73">
        <v>2442.4</v>
      </c>
      <c r="M77" s="73">
        <f t="shared" ref="M77" si="20">SUM(N77:O77)</f>
        <v>2047.8999999999999</v>
      </c>
      <c r="N77" s="73">
        <v>1987.6</v>
      </c>
      <c r="O77" s="73">
        <v>60.3</v>
      </c>
      <c r="P77" s="73">
        <v>17.2</v>
      </c>
    </row>
    <row r="78" spans="1:16" ht="27.75" customHeight="1">
      <c r="A78" s="72">
        <v>90802</v>
      </c>
      <c r="B78" s="72">
        <v>3112</v>
      </c>
      <c r="C78" s="75" t="s">
        <v>88</v>
      </c>
      <c r="D78" s="73">
        <f t="shared" si="18"/>
        <v>288.8</v>
      </c>
      <c r="E78" s="74">
        <v>288.8</v>
      </c>
      <c r="F78" s="73">
        <v>0</v>
      </c>
      <c r="G78" s="73">
        <v>0</v>
      </c>
      <c r="H78" s="73">
        <f t="shared" si="19"/>
        <v>288.8</v>
      </c>
      <c r="I78" s="73">
        <v>288.8</v>
      </c>
      <c r="J78" s="73">
        <v>0</v>
      </c>
      <c r="K78" s="73">
        <v>0</v>
      </c>
      <c r="L78" s="73">
        <v>6.1</v>
      </c>
      <c r="M78" s="73">
        <f t="shared" ref="M78" si="21">SUM(N78+O78)</f>
        <v>6.1</v>
      </c>
      <c r="N78" s="73">
        <v>6.1</v>
      </c>
      <c r="O78" s="73">
        <v>0</v>
      </c>
      <c r="P78" s="73">
        <v>0</v>
      </c>
    </row>
    <row r="79" spans="1:16" ht="21" customHeight="1">
      <c r="A79" s="52"/>
      <c r="B79" s="52">
        <v>3130</v>
      </c>
      <c r="C79" s="57" t="s">
        <v>90</v>
      </c>
      <c r="D79" s="64">
        <f t="shared" si="12"/>
        <v>6643.7</v>
      </c>
      <c r="E79" s="65">
        <f>SUM(E81:E83)</f>
        <v>6643.7</v>
      </c>
      <c r="F79" s="64">
        <f>SUM(F81:F83)</f>
        <v>0</v>
      </c>
      <c r="G79" s="64">
        <f>SUM(G81:G83)</f>
        <v>0</v>
      </c>
      <c r="H79" s="64">
        <f t="shared" si="14"/>
        <v>6643.7</v>
      </c>
      <c r="I79" s="64">
        <f>SUM(I81:I83)</f>
        <v>6643.7</v>
      </c>
      <c r="J79" s="64">
        <f t="shared" ref="J79:K79" si="22">SUM(J81:J83)</f>
        <v>0</v>
      </c>
      <c r="K79" s="64">
        <f t="shared" si="22"/>
        <v>0</v>
      </c>
      <c r="L79" s="64">
        <f>SUM(L81:L83)</f>
        <v>1611.1</v>
      </c>
      <c r="M79" s="64">
        <f t="shared" si="16"/>
        <v>1170.9000000000001</v>
      </c>
      <c r="N79" s="64">
        <f>SUM(N81:N83)</f>
        <v>1170.9000000000001</v>
      </c>
      <c r="O79" s="64">
        <f t="shared" ref="O79:P79" si="23">SUM(O81:O83)</f>
        <v>0</v>
      </c>
      <c r="P79" s="64">
        <f t="shared" si="23"/>
        <v>0</v>
      </c>
    </row>
    <row r="80" spans="1:16" ht="19.5" customHeight="1">
      <c r="A80" s="52"/>
      <c r="B80" s="52"/>
      <c r="C80" s="71" t="s">
        <v>15</v>
      </c>
      <c r="D80" s="64"/>
      <c r="E80" s="65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</row>
    <row r="81" spans="1:16" ht="22.5" customHeight="1">
      <c r="A81" s="72">
        <v>91101</v>
      </c>
      <c r="B81" s="72">
        <v>3131</v>
      </c>
      <c r="C81" s="71" t="s">
        <v>91</v>
      </c>
      <c r="D81" s="73">
        <f t="shared" ref="D81" si="24">E81+F81</f>
        <v>6520.2</v>
      </c>
      <c r="E81" s="74">
        <v>6520.2</v>
      </c>
      <c r="F81" s="73">
        <v>0</v>
      </c>
      <c r="G81" s="73">
        <v>0</v>
      </c>
      <c r="H81" s="73">
        <f t="shared" ref="H81" si="25">I81+J81</f>
        <v>6520.2</v>
      </c>
      <c r="I81" s="73">
        <v>6520.2</v>
      </c>
      <c r="J81" s="73">
        <v>0</v>
      </c>
      <c r="K81" s="73">
        <v>0</v>
      </c>
      <c r="L81" s="73">
        <v>1583.1</v>
      </c>
      <c r="M81" s="73">
        <f t="shared" ref="M81" si="26">SUM(N81:O81)</f>
        <v>1142.9000000000001</v>
      </c>
      <c r="N81" s="73">
        <v>1142.9000000000001</v>
      </c>
      <c r="O81" s="73">
        <v>0</v>
      </c>
      <c r="P81" s="73">
        <v>0</v>
      </c>
    </row>
    <row r="82" spans="1:16" ht="29.25" customHeight="1">
      <c r="A82" s="72">
        <v>91104</v>
      </c>
      <c r="B82" s="72">
        <v>3133</v>
      </c>
      <c r="C82" s="71" t="s">
        <v>92</v>
      </c>
      <c r="D82" s="73">
        <f t="shared" ref="D82:D83" si="27">E82+F82</f>
        <v>20</v>
      </c>
      <c r="E82" s="74">
        <v>20</v>
      </c>
      <c r="F82" s="73">
        <v>0</v>
      </c>
      <c r="G82" s="73">
        <v>0</v>
      </c>
      <c r="H82" s="73">
        <f t="shared" ref="H82:H83" si="28">I82+J82</f>
        <v>20</v>
      </c>
      <c r="I82" s="73">
        <v>20</v>
      </c>
      <c r="J82" s="73">
        <v>0</v>
      </c>
      <c r="K82" s="73">
        <v>0</v>
      </c>
      <c r="L82" s="73">
        <v>18</v>
      </c>
      <c r="M82" s="73">
        <f t="shared" ref="M82" si="29">SUM(N82:O82)</f>
        <v>18</v>
      </c>
      <c r="N82" s="73">
        <v>18</v>
      </c>
      <c r="O82" s="73">
        <v>0</v>
      </c>
      <c r="P82" s="73">
        <v>0</v>
      </c>
    </row>
    <row r="83" spans="1:16" ht="27" customHeight="1">
      <c r="A83" s="72">
        <v>91107</v>
      </c>
      <c r="B83" s="72">
        <v>3134</v>
      </c>
      <c r="C83" s="75" t="s">
        <v>93</v>
      </c>
      <c r="D83" s="73">
        <f t="shared" si="27"/>
        <v>103.5</v>
      </c>
      <c r="E83" s="74">
        <v>103.5</v>
      </c>
      <c r="F83" s="73">
        <v>0</v>
      </c>
      <c r="G83" s="73">
        <v>0</v>
      </c>
      <c r="H83" s="73">
        <f t="shared" si="28"/>
        <v>103.5</v>
      </c>
      <c r="I83" s="73">
        <v>103.5</v>
      </c>
      <c r="J83" s="73">
        <v>0</v>
      </c>
      <c r="K83" s="73">
        <v>0</v>
      </c>
      <c r="L83" s="73">
        <v>10</v>
      </c>
      <c r="M83" s="73">
        <f t="shared" ref="M83" si="30">SUM(N83+O83)</f>
        <v>10</v>
      </c>
      <c r="N83" s="73">
        <v>10</v>
      </c>
      <c r="O83" s="73">
        <v>0</v>
      </c>
      <c r="P83" s="73">
        <v>0</v>
      </c>
    </row>
    <row r="84" spans="1:16" ht="21" customHeight="1">
      <c r="A84" s="52">
        <v>91103</v>
      </c>
      <c r="B84" s="52">
        <v>3140</v>
      </c>
      <c r="C84" s="54" t="s">
        <v>94</v>
      </c>
      <c r="D84" s="64">
        <f t="shared" si="12"/>
        <v>128.80000000000001</v>
      </c>
      <c r="E84" s="65">
        <f>SUM(E85:E86)</f>
        <v>128.80000000000001</v>
      </c>
      <c r="F84" s="64">
        <f t="shared" ref="F84:G84" si="31">SUM(F85:F86)</f>
        <v>0</v>
      </c>
      <c r="G84" s="64">
        <f t="shared" si="31"/>
        <v>0</v>
      </c>
      <c r="H84" s="64">
        <f t="shared" si="14"/>
        <v>128.80000000000001</v>
      </c>
      <c r="I84" s="65">
        <f>SUM(I85:I86)</f>
        <v>128.80000000000001</v>
      </c>
      <c r="J84" s="64">
        <f t="shared" ref="J84" si="32">SUM(J85:J86)</f>
        <v>0</v>
      </c>
      <c r="K84" s="64">
        <f t="shared" ref="K84" si="33">SUM(K85:K86)</f>
        <v>0</v>
      </c>
      <c r="L84" s="64">
        <f>SUM(L85:L86)</f>
        <v>3</v>
      </c>
      <c r="M84" s="64">
        <f t="shared" si="16"/>
        <v>3</v>
      </c>
      <c r="N84" s="65">
        <f>SUM(N85:N86)</f>
        <v>3</v>
      </c>
      <c r="O84" s="64">
        <f t="shared" ref="O84" si="34">SUM(O85:O86)</f>
        <v>0</v>
      </c>
      <c r="P84" s="64">
        <f t="shared" ref="P84" si="35">SUM(P85:P86)</f>
        <v>0</v>
      </c>
    </row>
    <row r="85" spans="1:16" ht="36" customHeight="1">
      <c r="A85" s="72"/>
      <c r="B85" s="72">
        <v>3141</v>
      </c>
      <c r="C85" s="71" t="s">
        <v>124</v>
      </c>
      <c r="D85" s="73">
        <f t="shared" si="12"/>
        <v>128.80000000000001</v>
      </c>
      <c r="E85" s="74">
        <v>128.80000000000001</v>
      </c>
      <c r="F85" s="73">
        <v>0</v>
      </c>
      <c r="G85" s="73">
        <v>0</v>
      </c>
      <c r="H85" s="73">
        <f t="shared" si="14"/>
        <v>79.3</v>
      </c>
      <c r="I85" s="73">
        <v>79.3</v>
      </c>
      <c r="J85" s="73">
        <v>0</v>
      </c>
      <c r="K85" s="73">
        <v>0</v>
      </c>
      <c r="L85" s="73">
        <v>3</v>
      </c>
      <c r="M85" s="73">
        <f t="shared" ref="M85" si="36">SUM(N85:O85)</f>
        <v>3</v>
      </c>
      <c r="N85" s="73">
        <v>3</v>
      </c>
      <c r="O85" s="73">
        <v>0</v>
      </c>
      <c r="P85" s="73">
        <v>0</v>
      </c>
    </row>
    <row r="86" spans="1:16" ht="29.25" customHeight="1">
      <c r="A86" s="72"/>
      <c r="B86" s="72">
        <v>3143</v>
      </c>
      <c r="C86" s="75" t="s">
        <v>125</v>
      </c>
      <c r="D86" s="73">
        <f t="shared" si="12"/>
        <v>0</v>
      </c>
      <c r="E86" s="74">
        <v>0</v>
      </c>
      <c r="F86" s="73">
        <v>0</v>
      </c>
      <c r="G86" s="73">
        <v>0</v>
      </c>
      <c r="H86" s="73">
        <f t="shared" si="14"/>
        <v>49.5</v>
      </c>
      <c r="I86" s="73">
        <v>49.5</v>
      </c>
      <c r="J86" s="73">
        <v>0</v>
      </c>
      <c r="K86" s="73">
        <v>0</v>
      </c>
      <c r="L86" s="73">
        <v>0</v>
      </c>
      <c r="M86" s="73">
        <f t="shared" ref="M86" si="37">SUM(N86+O86)</f>
        <v>0</v>
      </c>
      <c r="N86" s="73">
        <v>0</v>
      </c>
      <c r="O86" s="73">
        <v>0</v>
      </c>
      <c r="P86" s="73">
        <v>0</v>
      </c>
    </row>
    <row r="87" spans="1:16" ht="52.5" customHeight="1">
      <c r="A87" s="52">
        <v>91108</v>
      </c>
      <c r="B87" s="52">
        <v>3160</v>
      </c>
      <c r="C87" s="54" t="s">
        <v>95</v>
      </c>
      <c r="D87" s="64">
        <f t="shared" si="12"/>
        <v>85.9</v>
      </c>
      <c r="E87" s="65">
        <v>85.9</v>
      </c>
      <c r="F87" s="64">
        <v>0</v>
      </c>
      <c r="G87" s="64">
        <v>0</v>
      </c>
      <c r="H87" s="64">
        <f t="shared" si="14"/>
        <v>85.9</v>
      </c>
      <c r="I87" s="64">
        <v>85.9</v>
      </c>
      <c r="J87" s="64">
        <v>0</v>
      </c>
      <c r="K87" s="64">
        <v>0</v>
      </c>
      <c r="L87" s="64">
        <v>0</v>
      </c>
      <c r="M87" s="64">
        <f t="shared" si="16"/>
        <v>0</v>
      </c>
      <c r="N87" s="64">
        <v>0</v>
      </c>
      <c r="O87" s="64">
        <v>0</v>
      </c>
      <c r="P87" s="64">
        <v>0</v>
      </c>
    </row>
    <row r="88" spans="1:16" ht="59.25" customHeight="1">
      <c r="A88" s="52">
        <v>91207</v>
      </c>
      <c r="B88" s="52">
        <v>3190</v>
      </c>
      <c r="C88" s="54" t="s">
        <v>96</v>
      </c>
      <c r="D88" s="64">
        <f t="shared" si="12"/>
        <v>90380.5</v>
      </c>
      <c r="E88" s="65">
        <v>90380.5</v>
      </c>
      <c r="F88" s="64">
        <v>0</v>
      </c>
      <c r="G88" s="64">
        <v>0</v>
      </c>
      <c r="H88" s="64">
        <f t="shared" si="14"/>
        <v>90380.5</v>
      </c>
      <c r="I88" s="64">
        <v>90380.5</v>
      </c>
      <c r="J88" s="64">
        <v>0</v>
      </c>
      <c r="K88" s="64">
        <v>0</v>
      </c>
      <c r="L88" s="64">
        <v>52511.199999999997</v>
      </c>
      <c r="M88" s="64">
        <f t="shared" si="16"/>
        <v>52404.7</v>
      </c>
      <c r="N88" s="64">
        <v>52404.7</v>
      </c>
      <c r="O88" s="64">
        <v>0</v>
      </c>
      <c r="P88" s="64">
        <v>0</v>
      </c>
    </row>
    <row r="89" spans="1:16" ht="21.75" customHeight="1">
      <c r="A89" s="52">
        <v>91209</v>
      </c>
      <c r="B89" s="52">
        <v>3200</v>
      </c>
      <c r="C89" s="54" t="s">
        <v>97</v>
      </c>
      <c r="D89" s="64">
        <f t="shared" si="12"/>
        <v>958.6</v>
      </c>
      <c r="E89" s="65">
        <v>958.6</v>
      </c>
      <c r="F89" s="64">
        <v>0</v>
      </c>
      <c r="G89" s="64">
        <v>0</v>
      </c>
      <c r="H89" s="64">
        <f t="shared" si="14"/>
        <v>1102.7</v>
      </c>
      <c r="I89" s="64">
        <v>1102.7</v>
      </c>
      <c r="J89" s="64">
        <v>0</v>
      </c>
      <c r="K89" s="64">
        <v>0</v>
      </c>
      <c r="L89" s="64">
        <v>304.5</v>
      </c>
      <c r="M89" s="64">
        <f t="shared" si="16"/>
        <v>224.4</v>
      </c>
      <c r="N89" s="64">
        <v>224.4</v>
      </c>
      <c r="O89" s="64">
        <v>0</v>
      </c>
      <c r="P89" s="64">
        <v>0</v>
      </c>
    </row>
    <row r="90" spans="1:16" ht="21.75" customHeight="1">
      <c r="A90" s="52">
        <v>91214</v>
      </c>
      <c r="B90" s="52">
        <v>3300</v>
      </c>
      <c r="C90" s="54" t="s">
        <v>6</v>
      </c>
      <c r="D90" s="64">
        <f t="shared" ref="D90:D93" si="38">E90+F90</f>
        <v>10702.7</v>
      </c>
      <c r="E90" s="65">
        <v>9147.5</v>
      </c>
      <c r="F90" s="64">
        <v>1555.2</v>
      </c>
      <c r="G90" s="64">
        <v>0</v>
      </c>
      <c r="H90" s="64">
        <f t="shared" ref="H90:H92" si="39">I90+J90</f>
        <v>10705.9</v>
      </c>
      <c r="I90" s="64">
        <v>9147.5</v>
      </c>
      <c r="J90" s="64">
        <v>1558.4</v>
      </c>
      <c r="K90" s="64">
        <v>0</v>
      </c>
      <c r="L90" s="64">
        <v>2470.8000000000002</v>
      </c>
      <c r="M90" s="64">
        <f t="shared" ref="M90:M93" si="40">SUM(N90+O90)</f>
        <v>2425.6</v>
      </c>
      <c r="N90" s="64">
        <v>2116.1999999999998</v>
      </c>
      <c r="O90" s="64">
        <v>309.39999999999998</v>
      </c>
      <c r="P90" s="64">
        <v>0</v>
      </c>
    </row>
    <row r="91" spans="1:16" ht="21.75" customHeight="1">
      <c r="A91" s="52">
        <v>90412</v>
      </c>
      <c r="B91" s="52">
        <v>3400</v>
      </c>
      <c r="C91" s="54" t="s">
        <v>98</v>
      </c>
      <c r="D91" s="64">
        <f t="shared" si="38"/>
        <v>36062.9</v>
      </c>
      <c r="E91" s="65">
        <v>35657.9</v>
      </c>
      <c r="F91" s="64">
        <v>405</v>
      </c>
      <c r="G91" s="64">
        <v>405</v>
      </c>
      <c r="H91" s="64">
        <f t="shared" si="39"/>
        <v>36384.1</v>
      </c>
      <c r="I91" s="64">
        <v>35979.1</v>
      </c>
      <c r="J91" s="64">
        <v>405</v>
      </c>
      <c r="K91" s="64">
        <v>405</v>
      </c>
      <c r="L91" s="64">
        <v>14182.9</v>
      </c>
      <c r="M91" s="64">
        <f t="shared" si="40"/>
        <v>13879.5</v>
      </c>
      <c r="N91" s="64">
        <v>13861.8</v>
      </c>
      <c r="O91" s="64">
        <v>17.7</v>
      </c>
      <c r="P91" s="64">
        <v>17.7</v>
      </c>
    </row>
    <row r="92" spans="1:16" ht="22.5" customHeight="1">
      <c r="A92" s="52">
        <v>91106</v>
      </c>
      <c r="B92" s="52">
        <v>3500</v>
      </c>
      <c r="C92" s="57" t="s">
        <v>5</v>
      </c>
      <c r="D92" s="64">
        <f t="shared" si="38"/>
        <v>319</v>
      </c>
      <c r="E92" s="65">
        <v>319</v>
      </c>
      <c r="F92" s="64">
        <v>0</v>
      </c>
      <c r="G92" s="64">
        <v>0</v>
      </c>
      <c r="H92" s="64">
        <f t="shared" si="39"/>
        <v>319</v>
      </c>
      <c r="I92" s="64">
        <v>319</v>
      </c>
      <c r="J92" s="64">
        <v>0</v>
      </c>
      <c r="K92" s="64">
        <v>0</v>
      </c>
      <c r="L92" s="64">
        <v>71.7</v>
      </c>
      <c r="M92" s="64">
        <f t="shared" si="40"/>
        <v>71.7</v>
      </c>
      <c r="N92" s="64">
        <v>71.7</v>
      </c>
      <c r="O92" s="64">
        <v>0</v>
      </c>
      <c r="P92" s="64">
        <v>0</v>
      </c>
    </row>
    <row r="93" spans="1:16" ht="22.5" customHeight="1">
      <c r="A93" s="51">
        <v>110000</v>
      </c>
      <c r="B93" s="51">
        <v>4000</v>
      </c>
      <c r="C93" s="50" t="s">
        <v>16</v>
      </c>
      <c r="D93" s="62">
        <f t="shared" si="38"/>
        <v>166465.19999999998</v>
      </c>
      <c r="E93" s="63">
        <v>145833.29999999999</v>
      </c>
      <c r="F93" s="62">
        <v>20631.900000000001</v>
      </c>
      <c r="G93" s="62">
        <v>14678.1</v>
      </c>
      <c r="H93" s="62">
        <f>I93+J93</f>
        <v>169249.4</v>
      </c>
      <c r="I93" s="62">
        <v>146407.4</v>
      </c>
      <c r="J93" s="62">
        <v>22842</v>
      </c>
      <c r="K93" s="62">
        <v>16794.599999999999</v>
      </c>
      <c r="L93" s="62">
        <v>37103</v>
      </c>
      <c r="M93" s="62">
        <f t="shared" si="40"/>
        <v>37697.599999999999</v>
      </c>
      <c r="N93" s="62">
        <v>30629.9</v>
      </c>
      <c r="O93" s="62">
        <v>7067.7</v>
      </c>
      <c r="P93" s="62">
        <v>5936.1</v>
      </c>
    </row>
    <row r="94" spans="1:16" ht="22.5" customHeight="1">
      <c r="A94" s="51">
        <v>130000</v>
      </c>
      <c r="B94" s="51">
        <v>5000</v>
      </c>
      <c r="C94" s="50" t="s">
        <v>7</v>
      </c>
      <c r="D94" s="62">
        <f>E94+F94</f>
        <v>1913.1</v>
      </c>
      <c r="E94" s="63">
        <v>1913.1</v>
      </c>
      <c r="F94" s="62">
        <v>0</v>
      </c>
      <c r="G94" s="62">
        <v>0</v>
      </c>
      <c r="H94" s="62">
        <f>I94+J94</f>
        <v>1913.1</v>
      </c>
      <c r="I94" s="62">
        <v>1913.1</v>
      </c>
      <c r="J94" s="62">
        <v>0</v>
      </c>
      <c r="K94" s="62">
        <v>0</v>
      </c>
      <c r="L94" s="62">
        <v>172.8</v>
      </c>
      <c r="M94" s="62">
        <f>SUM(N94+O94)</f>
        <v>164.8</v>
      </c>
      <c r="N94" s="62">
        <v>164.8</v>
      </c>
      <c r="O94" s="62">
        <v>0</v>
      </c>
      <c r="P94" s="62">
        <v>0</v>
      </c>
    </row>
    <row r="95" spans="1:16" ht="24.75" customHeight="1">
      <c r="A95" s="51">
        <v>100000</v>
      </c>
      <c r="B95" s="51">
        <v>6000</v>
      </c>
      <c r="C95" s="50" t="s">
        <v>74</v>
      </c>
      <c r="D95" s="62">
        <f t="shared" si="12"/>
        <v>158200.70000000001</v>
      </c>
      <c r="E95" s="63">
        <f>E97+E98+E99+E102+E103</f>
        <v>105644.3</v>
      </c>
      <c r="F95" s="62">
        <f>F97+F98+F99+F102+F103</f>
        <v>52556.4</v>
      </c>
      <c r="G95" s="62">
        <f>G97+G98+G99+G102+G103</f>
        <v>52456.4</v>
      </c>
      <c r="H95" s="62">
        <f t="shared" si="14"/>
        <v>192083.8</v>
      </c>
      <c r="I95" s="63">
        <f>I97+I98+I99+I102+I103</f>
        <v>124891.40000000001</v>
      </c>
      <c r="J95" s="62">
        <f>J97+J98+J99+J102+J103</f>
        <v>67192.399999999994</v>
      </c>
      <c r="K95" s="62">
        <f>K97+K98+K99+K102+K103</f>
        <v>63625.8</v>
      </c>
      <c r="L95" s="62">
        <f>L97+L98+L99+L102+L103</f>
        <v>52590.9</v>
      </c>
      <c r="M95" s="62">
        <f>N95+O95</f>
        <v>55922.5</v>
      </c>
      <c r="N95" s="63">
        <f>N97+N98+N99+N102+N103</f>
        <v>52588.9</v>
      </c>
      <c r="O95" s="62">
        <f>O97+O98+O99+O102+O103</f>
        <v>3333.6</v>
      </c>
      <c r="P95" s="62">
        <f>P97+P98+P99+P102+P103</f>
        <v>2665.7</v>
      </c>
    </row>
    <row r="96" spans="1:16" ht="18.75">
      <c r="A96" s="52"/>
      <c r="B96" s="52"/>
      <c r="C96" s="53" t="s">
        <v>4</v>
      </c>
      <c r="D96" s="64"/>
      <c r="E96" s="65"/>
      <c r="F96" s="64"/>
      <c r="G96" s="64"/>
      <c r="H96" s="64"/>
      <c r="I96" s="64"/>
      <c r="J96" s="64"/>
      <c r="K96" s="64"/>
      <c r="L96" s="64"/>
      <c r="M96" s="64" t="s">
        <v>0</v>
      </c>
      <c r="N96" s="64"/>
      <c r="O96" s="64"/>
      <c r="P96" s="64"/>
    </row>
    <row r="97" spans="1:16" ht="30.75" customHeight="1">
      <c r="A97" s="52">
        <v>100101</v>
      </c>
      <c r="B97" s="52">
        <v>6010</v>
      </c>
      <c r="C97" s="54" t="s">
        <v>99</v>
      </c>
      <c r="D97" s="64">
        <f t="shared" ref="D97" si="41">E97+F97</f>
        <v>1416.5</v>
      </c>
      <c r="E97" s="65">
        <v>1416.5</v>
      </c>
      <c r="F97" s="64">
        <v>0</v>
      </c>
      <c r="G97" s="64">
        <v>0</v>
      </c>
      <c r="H97" s="64">
        <f t="shared" ref="H97" si="42">I97+J97</f>
        <v>1614.5</v>
      </c>
      <c r="I97" s="64">
        <v>1614.5</v>
      </c>
      <c r="J97" s="64">
        <v>0</v>
      </c>
      <c r="K97" s="64">
        <v>0</v>
      </c>
      <c r="L97" s="64">
        <v>27.8</v>
      </c>
      <c r="M97" s="64">
        <f t="shared" ref="M97" si="43">SUM(N97+O97)</f>
        <v>27.8</v>
      </c>
      <c r="N97" s="64">
        <v>27.8</v>
      </c>
      <c r="O97" s="64">
        <v>0</v>
      </c>
      <c r="P97" s="64">
        <v>0</v>
      </c>
    </row>
    <row r="98" spans="1:16" ht="30">
      <c r="A98" s="59" t="s">
        <v>101</v>
      </c>
      <c r="B98" s="52">
        <v>6020</v>
      </c>
      <c r="C98" s="57" t="s">
        <v>100</v>
      </c>
      <c r="D98" s="64">
        <f t="shared" ref="D98:D103" si="44">E98+F98</f>
        <v>36177.800000000003</v>
      </c>
      <c r="E98" s="65">
        <v>0</v>
      </c>
      <c r="F98" s="64">
        <f>26177.8+10000</f>
        <v>36177.800000000003</v>
      </c>
      <c r="G98" s="64">
        <f>26077.8+10000</f>
        <v>36077.800000000003</v>
      </c>
      <c r="H98" s="64">
        <f t="shared" ref="H98:H103" si="45">I98+J98</f>
        <v>39644.400000000001</v>
      </c>
      <c r="I98" s="64">
        <v>0</v>
      </c>
      <c r="J98" s="64">
        <v>39644.400000000001</v>
      </c>
      <c r="K98" s="64">
        <f>26077.8+10000</f>
        <v>36077.800000000003</v>
      </c>
      <c r="L98" s="64">
        <v>0</v>
      </c>
      <c r="M98" s="64">
        <f t="shared" ref="M98:M103" si="46">SUM(N98+O98)</f>
        <v>757.9</v>
      </c>
      <c r="N98" s="64">
        <v>0</v>
      </c>
      <c r="O98" s="64">
        <v>757.9</v>
      </c>
      <c r="P98" s="64">
        <v>90</v>
      </c>
    </row>
    <row r="99" spans="1:16" ht="30">
      <c r="A99" s="59" t="s">
        <v>103</v>
      </c>
      <c r="B99" s="52">
        <v>6050</v>
      </c>
      <c r="C99" s="57" t="s">
        <v>102</v>
      </c>
      <c r="D99" s="64">
        <f t="shared" si="44"/>
        <v>21000</v>
      </c>
      <c r="E99" s="65">
        <f>SUM(E100:E101)</f>
        <v>21000</v>
      </c>
      <c r="F99" s="64">
        <f>SUM(F100:F101)</f>
        <v>0</v>
      </c>
      <c r="G99" s="64">
        <f>SUM(G100:G101)</f>
        <v>0</v>
      </c>
      <c r="H99" s="64">
        <f t="shared" si="45"/>
        <v>50169.4</v>
      </c>
      <c r="I99" s="65">
        <f>SUM(I100:I101)</f>
        <v>40000</v>
      </c>
      <c r="J99" s="64">
        <f>SUM(J100:J101)</f>
        <v>10169.4</v>
      </c>
      <c r="K99" s="64">
        <f>SUM(K100:K101)</f>
        <v>10169.4</v>
      </c>
      <c r="L99" s="64">
        <f>SUM(L100:L101)</f>
        <v>31000</v>
      </c>
      <c r="M99" s="64">
        <f t="shared" si="46"/>
        <v>31000</v>
      </c>
      <c r="N99" s="65">
        <f>SUM(N100:N101)</f>
        <v>31000</v>
      </c>
      <c r="O99" s="64">
        <f>SUM(O100:O101)</f>
        <v>0</v>
      </c>
      <c r="P99" s="64">
        <f>SUM(P100:P101)</f>
        <v>0</v>
      </c>
    </row>
    <row r="100" spans="1:16" ht="23.25" customHeight="1">
      <c r="A100" s="78"/>
      <c r="B100" s="72">
        <v>6051</v>
      </c>
      <c r="C100" s="53" t="s">
        <v>126</v>
      </c>
      <c r="D100" s="73">
        <f t="shared" ref="D100:D101" si="47">E100+F100</f>
        <v>15000</v>
      </c>
      <c r="E100" s="74">
        <v>15000</v>
      </c>
      <c r="F100" s="73">
        <v>0</v>
      </c>
      <c r="G100" s="73">
        <v>0</v>
      </c>
      <c r="H100" s="73">
        <f t="shared" ref="H100:H101" si="48">I100+J100</f>
        <v>37000</v>
      </c>
      <c r="I100" s="73">
        <v>34000</v>
      </c>
      <c r="J100" s="73">
        <v>3000</v>
      </c>
      <c r="K100" s="73">
        <v>3000</v>
      </c>
      <c r="L100" s="73">
        <v>31000</v>
      </c>
      <c r="M100" s="73">
        <f t="shared" ref="M100:M101" si="49">SUM(N100+O100)</f>
        <v>31000</v>
      </c>
      <c r="N100" s="73">
        <v>31000</v>
      </c>
      <c r="O100" s="73">
        <v>0</v>
      </c>
      <c r="P100" s="73">
        <v>0</v>
      </c>
    </row>
    <row r="101" spans="1:16" ht="21.75" customHeight="1">
      <c r="A101" s="78"/>
      <c r="B101" s="72">
        <v>6052</v>
      </c>
      <c r="C101" s="53" t="s">
        <v>127</v>
      </c>
      <c r="D101" s="73">
        <f t="shared" si="47"/>
        <v>6000</v>
      </c>
      <c r="E101" s="74">
        <v>6000</v>
      </c>
      <c r="F101" s="73">
        <v>0</v>
      </c>
      <c r="G101" s="73">
        <v>0</v>
      </c>
      <c r="H101" s="73">
        <f t="shared" si="48"/>
        <v>13169.4</v>
      </c>
      <c r="I101" s="73">
        <v>6000</v>
      </c>
      <c r="J101" s="73">
        <v>7169.4</v>
      </c>
      <c r="K101" s="73">
        <v>7169.4</v>
      </c>
      <c r="L101" s="73">
        <v>0</v>
      </c>
      <c r="M101" s="73">
        <f t="shared" si="49"/>
        <v>0</v>
      </c>
      <c r="N101" s="73">
        <v>0</v>
      </c>
      <c r="O101" s="73">
        <v>0</v>
      </c>
      <c r="P101" s="73">
        <v>0</v>
      </c>
    </row>
    <row r="102" spans="1:16" ht="22.5" customHeight="1">
      <c r="A102" s="52">
        <v>100203</v>
      </c>
      <c r="B102" s="52">
        <v>6060</v>
      </c>
      <c r="C102" s="57" t="s">
        <v>104</v>
      </c>
      <c r="D102" s="64">
        <f t="shared" si="44"/>
        <v>94976.8</v>
      </c>
      <c r="E102" s="65">
        <v>78598.2</v>
      </c>
      <c r="F102" s="64">
        <v>16378.6</v>
      </c>
      <c r="G102" s="64">
        <v>16378.6</v>
      </c>
      <c r="H102" s="64">
        <f t="shared" si="45"/>
        <v>96506.9</v>
      </c>
      <c r="I102" s="64">
        <v>79128.3</v>
      </c>
      <c r="J102" s="64">
        <v>17378.599999999999</v>
      </c>
      <c r="K102" s="64">
        <v>17378.599999999999</v>
      </c>
      <c r="L102" s="64">
        <v>20734</v>
      </c>
      <c r="M102" s="64">
        <f t="shared" si="46"/>
        <v>23307.7</v>
      </c>
      <c r="N102" s="64">
        <v>20732</v>
      </c>
      <c r="O102" s="64">
        <v>2575.6999999999998</v>
      </c>
      <c r="P102" s="64">
        <v>2575.6999999999998</v>
      </c>
    </row>
    <row r="103" spans="1:16" ht="49.5" customHeight="1">
      <c r="A103" s="52">
        <v>100302</v>
      </c>
      <c r="B103" s="52">
        <v>6130</v>
      </c>
      <c r="C103" s="54" t="s">
        <v>105</v>
      </c>
      <c r="D103" s="64">
        <f t="shared" si="44"/>
        <v>4629.6000000000004</v>
      </c>
      <c r="E103" s="65">
        <v>4629.6000000000004</v>
      </c>
      <c r="F103" s="64">
        <v>0</v>
      </c>
      <c r="G103" s="64">
        <v>0</v>
      </c>
      <c r="H103" s="64">
        <f t="shared" si="45"/>
        <v>4148.6000000000004</v>
      </c>
      <c r="I103" s="64">
        <v>4148.6000000000004</v>
      </c>
      <c r="J103" s="64">
        <v>0</v>
      </c>
      <c r="K103" s="64">
        <v>0</v>
      </c>
      <c r="L103" s="64">
        <v>829.1</v>
      </c>
      <c r="M103" s="64">
        <f t="shared" si="46"/>
        <v>829.1</v>
      </c>
      <c r="N103" s="64">
        <v>829.1</v>
      </c>
      <c r="O103" s="64">
        <v>0</v>
      </c>
      <c r="P103" s="64">
        <v>0</v>
      </c>
    </row>
    <row r="104" spans="1:16" ht="24.75" customHeight="1">
      <c r="A104" s="51">
        <v>150000</v>
      </c>
      <c r="B104" s="51">
        <v>6300</v>
      </c>
      <c r="C104" s="50" t="s">
        <v>75</v>
      </c>
      <c r="D104" s="62">
        <f>E104+F104</f>
        <v>76372.399999999994</v>
      </c>
      <c r="E104" s="62">
        <f>SUM(E106:E107)</f>
        <v>700</v>
      </c>
      <c r="F104" s="62">
        <f t="shared" ref="F104:G104" si="50">SUM(F106:F107)</f>
        <v>75672.399999999994</v>
      </c>
      <c r="G104" s="62">
        <f t="shared" si="50"/>
        <v>75672.399999999994</v>
      </c>
      <c r="H104" s="62">
        <f>I104+J104</f>
        <v>86833.2</v>
      </c>
      <c r="I104" s="62">
        <f>SUM(I106:I107)</f>
        <v>800</v>
      </c>
      <c r="J104" s="62">
        <f t="shared" ref="J104:K104" si="51">SUM(J106:J107)</f>
        <v>86033.2</v>
      </c>
      <c r="K104" s="62">
        <f t="shared" si="51"/>
        <v>86033.2</v>
      </c>
      <c r="L104" s="62"/>
      <c r="M104" s="62">
        <f>SUM(N104+O104)</f>
        <v>11732.3</v>
      </c>
      <c r="N104" s="62">
        <f>SUM(N106:N107)</f>
        <v>0</v>
      </c>
      <c r="O104" s="62">
        <f t="shared" ref="O104:P104" si="52">SUM(O106:O107)</f>
        <v>11732.3</v>
      </c>
      <c r="P104" s="62">
        <f t="shared" si="52"/>
        <v>11732.3</v>
      </c>
    </row>
    <row r="105" spans="1:16" ht="18" customHeight="1">
      <c r="A105" s="52"/>
      <c r="B105" s="52"/>
      <c r="C105" s="53" t="s">
        <v>4</v>
      </c>
      <c r="D105" s="64"/>
      <c r="E105" s="65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1:16" ht="23.25" customHeight="1">
      <c r="A106" s="52">
        <v>150101</v>
      </c>
      <c r="B106" s="52">
        <v>6310</v>
      </c>
      <c r="C106" s="57" t="s">
        <v>106</v>
      </c>
      <c r="D106" s="64">
        <f t="shared" ref="D106:D107" si="53">E106+F106</f>
        <v>69392.399999999994</v>
      </c>
      <c r="E106" s="65">
        <v>0</v>
      </c>
      <c r="F106" s="64">
        <v>69392.399999999994</v>
      </c>
      <c r="G106" s="64">
        <v>69392.399999999994</v>
      </c>
      <c r="H106" s="64">
        <f t="shared" ref="H106:H107" si="54">I106+J106</f>
        <v>79753.2</v>
      </c>
      <c r="I106" s="64">
        <v>0</v>
      </c>
      <c r="J106" s="64">
        <v>79753.2</v>
      </c>
      <c r="K106" s="64">
        <v>79753.2</v>
      </c>
      <c r="L106" s="64">
        <v>0</v>
      </c>
      <c r="M106" s="64">
        <f>SUM(N106+O106)</f>
        <v>11685.5</v>
      </c>
      <c r="N106" s="64">
        <v>0</v>
      </c>
      <c r="O106" s="64">
        <v>11685.5</v>
      </c>
      <c r="P106" s="64">
        <v>11685.5</v>
      </c>
    </row>
    <row r="107" spans="1:16" ht="26.25" customHeight="1">
      <c r="A107" s="52">
        <v>150202</v>
      </c>
      <c r="B107" s="52">
        <v>6430</v>
      </c>
      <c r="C107" s="54" t="s">
        <v>21</v>
      </c>
      <c r="D107" s="64">
        <f t="shared" si="53"/>
        <v>6980</v>
      </c>
      <c r="E107" s="65">
        <v>700</v>
      </c>
      <c r="F107" s="64">
        <v>6280</v>
      </c>
      <c r="G107" s="64">
        <v>6280</v>
      </c>
      <c r="H107" s="64">
        <f t="shared" si="54"/>
        <v>7080</v>
      </c>
      <c r="I107" s="64">
        <v>800</v>
      </c>
      <c r="J107" s="64">
        <v>6280</v>
      </c>
      <c r="K107" s="64">
        <v>6280</v>
      </c>
      <c r="L107" s="64">
        <v>0</v>
      </c>
      <c r="M107" s="64">
        <f>SUM(N107+O107)</f>
        <v>46.8</v>
      </c>
      <c r="N107" s="64">
        <v>0</v>
      </c>
      <c r="O107" s="64">
        <v>46.8</v>
      </c>
      <c r="P107" s="64">
        <v>46.8</v>
      </c>
    </row>
    <row r="108" spans="1:16" ht="24" customHeight="1">
      <c r="A108" s="51">
        <v>170000</v>
      </c>
      <c r="B108" s="51">
        <v>6600</v>
      </c>
      <c r="C108" s="50" t="s">
        <v>76</v>
      </c>
      <c r="D108" s="62">
        <f t="shared" ref="D108" si="55">E108+F108</f>
        <v>422883.09999999992</v>
      </c>
      <c r="E108" s="62">
        <f>SUM(E110:E114)</f>
        <v>412883.09999999992</v>
      </c>
      <c r="F108" s="62">
        <f t="shared" ref="F108:G108" si="56">SUM(F110:F114)</f>
        <v>10000</v>
      </c>
      <c r="G108" s="62">
        <f t="shared" si="56"/>
        <v>10000</v>
      </c>
      <c r="H108" s="62">
        <f t="shared" ref="H108" si="57">I108+J108</f>
        <v>465718.7</v>
      </c>
      <c r="I108" s="62">
        <f>SUM(I110:I114)</f>
        <v>446330</v>
      </c>
      <c r="J108" s="62">
        <f t="shared" ref="J108:L108" si="58">SUM(J110:J114)</f>
        <v>19388.7</v>
      </c>
      <c r="K108" s="62">
        <f t="shared" si="58"/>
        <v>19388.7</v>
      </c>
      <c r="L108" s="62">
        <f t="shared" si="58"/>
        <v>65296.600000000006</v>
      </c>
      <c r="M108" s="62">
        <f>SUM(M110:M114)</f>
        <v>65557.400000000009</v>
      </c>
      <c r="N108" s="62">
        <f>SUM(N110:N114)</f>
        <v>65257.000000000007</v>
      </c>
      <c r="O108" s="62">
        <f t="shared" ref="O108:P108" si="59">SUM(O110:O114)</f>
        <v>300.39999999999998</v>
      </c>
      <c r="P108" s="62">
        <f t="shared" si="59"/>
        <v>300.39999999999998</v>
      </c>
    </row>
    <row r="109" spans="1:16" ht="18.75">
      <c r="A109" s="52"/>
      <c r="B109" s="52"/>
      <c r="C109" s="53" t="s">
        <v>4</v>
      </c>
      <c r="D109" s="64"/>
      <c r="E109" s="65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spans="1:16" ht="18.75">
      <c r="A110" s="52">
        <v>170603</v>
      </c>
      <c r="B110" s="52">
        <v>6640</v>
      </c>
      <c r="C110" s="57" t="s">
        <v>8</v>
      </c>
      <c r="D110" s="64">
        <f t="shared" ref="D110:D114" si="60">E110+F110</f>
        <v>230769.4</v>
      </c>
      <c r="E110" s="65">
        <v>221769.4</v>
      </c>
      <c r="F110" s="64">
        <v>9000</v>
      </c>
      <c r="G110" s="64">
        <v>9000</v>
      </c>
      <c r="H110" s="64">
        <f t="shared" ref="H110:H114" si="61">I110+J110</f>
        <v>232969.4</v>
      </c>
      <c r="I110" s="64">
        <v>223669.4</v>
      </c>
      <c r="J110" s="64">
        <v>9300</v>
      </c>
      <c r="K110" s="64">
        <v>9300</v>
      </c>
      <c r="L110" s="64">
        <v>57062.9</v>
      </c>
      <c r="M110" s="64">
        <f>N110+O110</f>
        <v>57103.3</v>
      </c>
      <c r="N110" s="64">
        <v>57023.3</v>
      </c>
      <c r="O110" s="64">
        <v>80</v>
      </c>
      <c r="P110" s="64">
        <v>80</v>
      </c>
    </row>
    <row r="111" spans="1:16" ht="18.75">
      <c r="A111" s="52">
        <v>170703</v>
      </c>
      <c r="B111" s="52">
        <v>6650</v>
      </c>
      <c r="C111" s="57" t="s">
        <v>107</v>
      </c>
      <c r="D111" s="64">
        <f t="shared" si="60"/>
        <v>176145.3</v>
      </c>
      <c r="E111" s="65">
        <v>175145.3</v>
      </c>
      <c r="F111" s="64">
        <v>1000</v>
      </c>
      <c r="G111" s="64">
        <v>1000</v>
      </c>
      <c r="H111" s="64">
        <f t="shared" si="61"/>
        <v>209000</v>
      </c>
      <c r="I111" s="64">
        <v>203000</v>
      </c>
      <c r="J111" s="64">
        <v>6000</v>
      </c>
      <c r="K111" s="64">
        <v>6000</v>
      </c>
      <c r="L111" s="64">
        <v>5336.9</v>
      </c>
      <c r="M111" s="64">
        <f>N111+O111</f>
        <v>5557.2999999999993</v>
      </c>
      <c r="N111" s="64">
        <v>5336.9</v>
      </c>
      <c r="O111" s="64">
        <v>220.4</v>
      </c>
      <c r="P111" s="64">
        <v>220.4</v>
      </c>
    </row>
    <row r="112" spans="1:16" ht="18.75">
      <c r="A112" s="52">
        <v>170900</v>
      </c>
      <c r="B112" s="52">
        <v>6660</v>
      </c>
      <c r="C112" s="57" t="s">
        <v>128</v>
      </c>
      <c r="D112" s="64">
        <f t="shared" ref="D112" si="62">E112+F112</f>
        <v>0</v>
      </c>
      <c r="E112" s="65">
        <v>0</v>
      </c>
      <c r="F112" s="64">
        <v>0</v>
      </c>
      <c r="G112" s="64">
        <v>0</v>
      </c>
      <c r="H112" s="64">
        <f t="shared" ref="H112" si="63">I112+J112</f>
        <v>4200</v>
      </c>
      <c r="I112" s="64">
        <v>3692.2</v>
      </c>
      <c r="J112" s="64">
        <v>507.8</v>
      </c>
      <c r="K112" s="64">
        <v>507.8</v>
      </c>
      <c r="L112" s="64">
        <v>0</v>
      </c>
      <c r="M112" s="64">
        <f>N112+O112</f>
        <v>0</v>
      </c>
      <c r="N112" s="64">
        <v>0</v>
      </c>
      <c r="O112" s="64">
        <v>0</v>
      </c>
      <c r="P112" s="64">
        <v>0</v>
      </c>
    </row>
    <row r="113" spans="1:16" ht="22.5" customHeight="1">
      <c r="A113" s="52">
        <v>171000</v>
      </c>
      <c r="B113" s="52">
        <v>6700</v>
      </c>
      <c r="C113" s="57" t="s">
        <v>10</v>
      </c>
      <c r="D113" s="64">
        <f t="shared" si="60"/>
        <v>10083.1</v>
      </c>
      <c r="E113" s="65">
        <v>10083.1</v>
      </c>
      <c r="F113" s="64">
        <v>0</v>
      </c>
      <c r="G113" s="64">
        <v>0</v>
      </c>
      <c r="H113" s="64">
        <f t="shared" si="61"/>
        <v>13664</v>
      </c>
      <c r="I113" s="64">
        <v>10083.1</v>
      </c>
      <c r="J113" s="64">
        <v>3580.9</v>
      </c>
      <c r="K113" s="64">
        <v>3580.9</v>
      </c>
      <c r="L113" s="64">
        <v>2491.9</v>
      </c>
      <c r="M113" s="64">
        <f>N113+O113</f>
        <v>2491.9</v>
      </c>
      <c r="N113" s="64">
        <v>2491.9</v>
      </c>
      <c r="O113" s="64">
        <v>0</v>
      </c>
      <c r="P113" s="64">
        <v>0</v>
      </c>
    </row>
    <row r="114" spans="1:16" ht="18.75">
      <c r="A114" s="52">
        <v>171103</v>
      </c>
      <c r="B114" s="52">
        <v>6800</v>
      </c>
      <c r="C114" s="54" t="s">
        <v>17</v>
      </c>
      <c r="D114" s="64">
        <f t="shared" si="60"/>
        <v>5885.3</v>
      </c>
      <c r="E114" s="65">
        <v>5885.3</v>
      </c>
      <c r="F114" s="64">
        <v>0</v>
      </c>
      <c r="G114" s="64">
        <v>0</v>
      </c>
      <c r="H114" s="64">
        <f t="shared" si="61"/>
        <v>5885.3</v>
      </c>
      <c r="I114" s="64">
        <v>5885.3</v>
      </c>
      <c r="J114" s="64">
        <v>0</v>
      </c>
      <c r="K114" s="64">
        <v>0</v>
      </c>
      <c r="L114" s="64">
        <v>404.9</v>
      </c>
      <c r="M114" s="64">
        <f t="shared" ref="M114" si="64">SUM(N114+O114)</f>
        <v>404.9</v>
      </c>
      <c r="N114" s="64">
        <v>404.9</v>
      </c>
      <c r="O114" s="64">
        <v>0</v>
      </c>
      <c r="P114" s="64">
        <v>0</v>
      </c>
    </row>
    <row r="115" spans="1:16" ht="27" customHeight="1">
      <c r="A115" s="51">
        <v>120000</v>
      </c>
      <c r="B115" s="51">
        <v>7200</v>
      </c>
      <c r="C115" s="50" t="s">
        <v>108</v>
      </c>
      <c r="D115" s="62">
        <f t="shared" ref="D115" si="65">E115+F115</f>
        <v>11811.5</v>
      </c>
      <c r="E115" s="63">
        <v>10596.5</v>
      </c>
      <c r="F115" s="62">
        <v>1215</v>
      </c>
      <c r="G115" s="62">
        <v>1215</v>
      </c>
      <c r="H115" s="62">
        <f>I115+J115</f>
        <v>12145</v>
      </c>
      <c r="I115" s="62">
        <v>10930</v>
      </c>
      <c r="J115" s="62">
        <v>1215</v>
      </c>
      <c r="K115" s="62">
        <v>1215</v>
      </c>
      <c r="L115" s="62">
        <v>2176.6999999999998</v>
      </c>
      <c r="M115" s="62">
        <f t="shared" ref="M115" si="66">SUM(N115+O115)</f>
        <v>1608</v>
      </c>
      <c r="N115" s="62">
        <v>1608</v>
      </c>
      <c r="O115" s="62">
        <v>0</v>
      </c>
      <c r="P115" s="62">
        <v>0</v>
      </c>
    </row>
    <row r="116" spans="1:16" ht="24" customHeight="1">
      <c r="A116" s="76">
        <v>160101</v>
      </c>
      <c r="B116" s="76">
        <v>7310</v>
      </c>
      <c r="C116" s="50" t="s">
        <v>109</v>
      </c>
      <c r="D116" s="62">
        <f t="shared" ref="D116" si="67">E116+F116</f>
        <v>7386.8</v>
      </c>
      <c r="E116" s="63">
        <v>7346.8</v>
      </c>
      <c r="F116" s="62">
        <v>40</v>
      </c>
      <c r="G116" s="62">
        <v>40</v>
      </c>
      <c r="H116" s="62">
        <f t="shared" ref="H116" si="68">I116+J116</f>
        <v>7398.8</v>
      </c>
      <c r="I116" s="62">
        <v>108</v>
      </c>
      <c r="J116" s="62">
        <v>7290.8</v>
      </c>
      <c r="K116" s="62">
        <v>40</v>
      </c>
      <c r="L116" s="62">
        <v>0</v>
      </c>
      <c r="M116" s="62">
        <f>SUM(N116+O116)</f>
        <v>0</v>
      </c>
      <c r="N116" s="62">
        <v>0</v>
      </c>
      <c r="O116" s="62">
        <v>0</v>
      </c>
      <c r="P116" s="62">
        <v>0</v>
      </c>
    </row>
    <row r="117" spans="1:16" ht="21.75" customHeight="1">
      <c r="A117" s="51">
        <v>180000</v>
      </c>
      <c r="B117" s="51">
        <v>7400</v>
      </c>
      <c r="C117" s="50" t="s">
        <v>33</v>
      </c>
      <c r="D117" s="62">
        <f t="shared" ref="D117:D137" si="69">E117+F117</f>
        <v>78789.5</v>
      </c>
      <c r="E117" s="62">
        <f>SUM(E119:E122)</f>
        <v>17113.8</v>
      </c>
      <c r="F117" s="62">
        <f t="shared" ref="F117:G117" si="70">SUM(F119:F122)</f>
        <v>61675.700000000004</v>
      </c>
      <c r="G117" s="62">
        <f t="shared" si="70"/>
        <v>61675.700000000004</v>
      </c>
      <c r="H117" s="62">
        <f t="shared" ref="H117:H137" si="71">I117+J117</f>
        <v>120057.9</v>
      </c>
      <c r="I117" s="62">
        <f>SUM(I119:I122)</f>
        <v>15025.5</v>
      </c>
      <c r="J117" s="62">
        <f t="shared" ref="J117:L117" si="72">SUM(J119:J122)</f>
        <v>105032.4</v>
      </c>
      <c r="K117" s="62">
        <f t="shared" si="72"/>
        <v>105032.4</v>
      </c>
      <c r="L117" s="62">
        <f t="shared" si="72"/>
        <v>1819.8999999999999</v>
      </c>
      <c r="M117" s="62">
        <f t="shared" ref="M117:M123" si="73">SUM(N117+O117)</f>
        <v>44805.9</v>
      </c>
      <c r="N117" s="62">
        <f>SUM(N119:N122)</f>
        <v>1680.8</v>
      </c>
      <c r="O117" s="62">
        <f t="shared" ref="O117:P117" si="74">SUM(O119:O122)</f>
        <v>43125.1</v>
      </c>
      <c r="P117" s="62">
        <f t="shared" si="74"/>
        <v>43125.1</v>
      </c>
    </row>
    <row r="118" spans="1:16" ht="16.5" customHeight="1">
      <c r="A118" s="52"/>
      <c r="B118" s="52"/>
      <c r="C118" s="53" t="s">
        <v>4</v>
      </c>
      <c r="D118" s="64"/>
      <c r="E118" s="65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spans="1:16" ht="16.5" customHeight="1">
      <c r="A119" s="52">
        <v>180107</v>
      </c>
      <c r="B119" s="52">
        <v>7410</v>
      </c>
      <c r="C119" s="57" t="s">
        <v>110</v>
      </c>
      <c r="D119" s="64">
        <f t="shared" ref="D119:D122" si="75">E119+F119</f>
        <v>2706</v>
      </c>
      <c r="E119" s="65">
        <v>2588.6</v>
      </c>
      <c r="F119" s="64">
        <v>117.4</v>
      </c>
      <c r="G119" s="64">
        <v>117.4</v>
      </c>
      <c r="H119" s="64">
        <f t="shared" ref="H119:H122" si="76">I119+J119</f>
        <v>2706</v>
      </c>
      <c r="I119" s="64">
        <v>2588.6</v>
      </c>
      <c r="J119" s="64">
        <v>117.4</v>
      </c>
      <c r="K119" s="64">
        <v>117.4</v>
      </c>
      <c r="L119" s="64">
        <v>80.5</v>
      </c>
      <c r="M119" s="64">
        <f>N119+O119</f>
        <v>40.9</v>
      </c>
      <c r="N119" s="64">
        <v>40.9</v>
      </c>
      <c r="O119" s="64">
        <v>0</v>
      </c>
      <c r="P119" s="64">
        <v>0</v>
      </c>
    </row>
    <row r="120" spans="1:16" ht="19.5" customHeight="1">
      <c r="A120" s="52">
        <v>180404</v>
      </c>
      <c r="B120" s="52">
        <v>7450</v>
      </c>
      <c r="C120" s="57" t="s">
        <v>111</v>
      </c>
      <c r="D120" s="64">
        <f t="shared" si="75"/>
        <v>1224.0999999999999</v>
      </c>
      <c r="E120" s="65">
        <v>1224.0999999999999</v>
      </c>
      <c r="F120" s="64">
        <v>0</v>
      </c>
      <c r="G120" s="64">
        <v>0</v>
      </c>
      <c r="H120" s="64">
        <f t="shared" si="76"/>
        <v>1224.0999999999999</v>
      </c>
      <c r="I120" s="64">
        <v>1224.0999999999999</v>
      </c>
      <c r="J120" s="64">
        <v>0</v>
      </c>
      <c r="K120" s="64">
        <v>0</v>
      </c>
      <c r="L120" s="64">
        <v>78.099999999999994</v>
      </c>
      <c r="M120" s="64">
        <f>N120+O120</f>
        <v>78.099999999999994</v>
      </c>
      <c r="N120" s="64">
        <v>78.099999999999994</v>
      </c>
      <c r="O120" s="64">
        <v>0</v>
      </c>
      <c r="P120" s="64">
        <v>0</v>
      </c>
    </row>
    <row r="121" spans="1:16" ht="22.5" customHeight="1">
      <c r="A121" s="52">
        <v>180409</v>
      </c>
      <c r="B121" s="52">
        <v>7470</v>
      </c>
      <c r="C121" s="57" t="s">
        <v>112</v>
      </c>
      <c r="D121" s="64">
        <f t="shared" ref="D121" si="77">E121+F121</f>
        <v>2500</v>
      </c>
      <c r="E121" s="65">
        <v>0</v>
      </c>
      <c r="F121" s="64">
        <v>2500</v>
      </c>
      <c r="G121" s="64">
        <v>2500</v>
      </c>
      <c r="H121" s="64">
        <f t="shared" ref="H121" si="78">I121+J121</f>
        <v>4600</v>
      </c>
      <c r="I121" s="64">
        <v>0</v>
      </c>
      <c r="J121" s="64">
        <v>4600</v>
      </c>
      <c r="K121" s="64">
        <v>4600</v>
      </c>
      <c r="L121" s="64">
        <v>0</v>
      </c>
      <c r="M121" s="64">
        <f>N121+O121</f>
        <v>0</v>
      </c>
      <c r="N121" s="64">
        <v>0</v>
      </c>
      <c r="O121" s="64">
        <v>0</v>
      </c>
      <c r="P121" s="64">
        <v>0</v>
      </c>
    </row>
    <row r="122" spans="1:16" ht="18.75" customHeight="1" thickBot="1">
      <c r="A122" s="52">
        <v>180410</v>
      </c>
      <c r="B122" s="52">
        <v>7500</v>
      </c>
      <c r="C122" s="57" t="s">
        <v>113</v>
      </c>
      <c r="D122" s="64">
        <f t="shared" si="75"/>
        <v>72359.400000000009</v>
      </c>
      <c r="E122" s="65">
        <v>13301.1</v>
      </c>
      <c r="F122" s="64">
        <v>59058.3</v>
      </c>
      <c r="G122" s="64">
        <v>59058.3</v>
      </c>
      <c r="H122" s="64">
        <f t="shared" si="76"/>
        <v>111527.8</v>
      </c>
      <c r="I122" s="64">
        <v>11212.8</v>
      </c>
      <c r="J122" s="64">
        <v>100315</v>
      </c>
      <c r="K122" s="64">
        <v>100315</v>
      </c>
      <c r="L122" s="64">
        <v>1661.3</v>
      </c>
      <c r="M122" s="64">
        <f>N122+O122</f>
        <v>44686.9</v>
      </c>
      <c r="N122" s="64">
        <v>1561.8</v>
      </c>
      <c r="O122" s="64">
        <v>43125.1</v>
      </c>
      <c r="P122" s="64">
        <v>43125.1</v>
      </c>
    </row>
    <row r="123" spans="1:16" ht="25.5" customHeight="1">
      <c r="A123" s="51">
        <v>210000</v>
      </c>
      <c r="B123" s="51">
        <v>7800</v>
      </c>
      <c r="C123" s="58" t="s">
        <v>11</v>
      </c>
      <c r="D123" s="68">
        <f t="shared" si="69"/>
        <v>2328.1</v>
      </c>
      <c r="E123" s="69">
        <v>2218.1</v>
      </c>
      <c r="F123" s="68">
        <v>110</v>
      </c>
      <c r="G123" s="68">
        <v>110</v>
      </c>
      <c r="H123" s="68">
        <f t="shared" si="71"/>
        <v>2328.1</v>
      </c>
      <c r="I123" s="68">
        <v>2218.1</v>
      </c>
      <c r="J123" s="70">
        <v>110</v>
      </c>
      <c r="K123" s="68">
        <v>110</v>
      </c>
      <c r="L123" s="68">
        <v>489</v>
      </c>
      <c r="M123" s="68">
        <f t="shared" si="73"/>
        <v>397.7</v>
      </c>
      <c r="N123" s="68">
        <v>397.7</v>
      </c>
      <c r="O123" s="70">
        <v>0</v>
      </c>
      <c r="P123" s="68">
        <v>0</v>
      </c>
    </row>
    <row r="124" spans="1:16" ht="25.5" customHeight="1">
      <c r="A124" s="51">
        <v>250000</v>
      </c>
      <c r="B124" s="51">
        <v>8000</v>
      </c>
      <c r="C124" s="50" t="s">
        <v>46</v>
      </c>
      <c r="D124" s="62">
        <f>E124+F124</f>
        <v>1087523.3</v>
      </c>
      <c r="E124" s="62">
        <f>E126+E127+E130+E131+E132+E134+E135+E136+E133</f>
        <v>1073376.5</v>
      </c>
      <c r="F124" s="62">
        <f>F126+F127+F130+F131+F132+F134+F135+F136+F133</f>
        <v>14146.800000000001</v>
      </c>
      <c r="G124" s="62">
        <f>G126+G127+G130+G131+G132+G134+G135+G136+G133</f>
        <v>11046.800000000001</v>
      </c>
      <c r="H124" s="62">
        <f>I124+J124</f>
        <v>1114389.3999999999</v>
      </c>
      <c r="I124" s="62">
        <f>I126+I127+I130+I131+I132+I134+I135+I136+I133</f>
        <v>1081901.3999999999</v>
      </c>
      <c r="J124" s="62">
        <f>J126+J127+J130+J131+J132+J134+J135+J136+J133</f>
        <v>32488</v>
      </c>
      <c r="K124" s="62">
        <f>K126+K127+K130+K131+K132+K134+K135+K136+K133</f>
        <v>29388</v>
      </c>
      <c r="L124" s="62">
        <f t="shared" ref="L124" si="79">L126+L127+L130+L131+L132+L134+L135+L136</f>
        <v>262000.80000000002</v>
      </c>
      <c r="M124" s="62">
        <f>M126+M127+M130+M131+M132+M134+M135+M136+M133</f>
        <v>255188.40000000005</v>
      </c>
      <c r="N124" s="62">
        <f>N126+N127+N130+N131+N132+N134+N135+N136+N133</f>
        <v>254399.50000000003</v>
      </c>
      <c r="O124" s="62">
        <f>O126+O127+O130+O131+O132+O134+O135+O136+O133</f>
        <v>788.9</v>
      </c>
      <c r="P124" s="62">
        <f>P126+P127+P130+P131+P132+P134+P135+P136+P133</f>
        <v>0</v>
      </c>
    </row>
    <row r="125" spans="1:16" ht="15.75" customHeight="1">
      <c r="A125" s="52"/>
      <c r="B125" s="52"/>
      <c r="C125" s="53" t="s">
        <v>18</v>
      </c>
      <c r="D125" s="64"/>
      <c r="E125" s="65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</row>
    <row r="126" spans="1:16" ht="25.5" customHeight="1">
      <c r="A126" s="52">
        <v>250102</v>
      </c>
      <c r="B126" s="52">
        <v>8010</v>
      </c>
      <c r="C126" s="57" t="s">
        <v>9</v>
      </c>
      <c r="D126" s="64">
        <f t="shared" ref="D126:D131" si="80">E126+F126</f>
        <v>5889</v>
      </c>
      <c r="E126" s="65">
        <v>5889</v>
      </c>
      <c r="F126" s="64">
        <v>0</v>
      </c>
      <c r="G126" s="64">
        <v>0</v>
      </c>
      <c r="H126" s="64">
        <f t="shared" ref="H126:H131" si="81">I126+J126</f>
        <v>5889</v>
      </c>
      <c r="I126" s="64">
        <v>5889</v>
      </c>
      <c r="J126" s="64">
        <v>0</v>
      </c>
      <c r="K126" s="64">
        <v>0</v>
      </c>
      <c r="L126" s="64">
        <v>0</v>
      </c>
      <c r="M126" s="64">
        <f t="shared" ref="M126:M131" si="82">SUM(N126+O126)</f>
        <v>0</v>
      </c>
      <c r="N126" s="64">
        <v>0</v>
      </c>
      <c r="O126" s="64">
        <v>0</v>
      </c>
      <c r="P126" s="64">
        <v>0</v>
      </c>
    </row>
    <row r="127" spans="1:16" ht="35.25" customHeight="1">
      <c r="A127" s="52"/>
      <c r="B127" s="52">
        <v>8100</v>
      </c>
      <c r="C127" s="54" t="s">
        <v>114</v>
      </c>
      <c r="D127" s="64">
        <f t="shared" si="80"/>
        <v>22.7</v>
      </c>
      <c r="E127" s="64">
        <f>SUM(E129:E129)</f>
        <v>22.7</v>
      </c>
      <c r="F127" s="64">
        <f>SUM(F129:F129)</f>
        <v>0</v>
      </c>
      <c r="G127" s="64">
        <f>SUM(G129:G129)</f>
        <v>0</v>
      </c>
      <c r="H127" s="64">
        <f t="shared" si="81"/>
        <v>39.1</v>
      </c>
      <c r="I127" s="64">
        <f>SUM(I129:I129)</f>
        <v>39.1</v>
      </c>
      <c r="J127" s="64">
        <f>SUM(J129:J129)</f>
        <v>0</v>
      </c>
      <c r="K127" s="64">
        <f>SUM(K129:K129)</f>
        <v>0</v>
      </c>
      <c r="L127" s="64">
        <f>SUM(L129:L129)</f>
        <v>29.9</v>
      </c>
      <c r="M127" s="64">
        <f t="shared" si="82"/>
        <v>29.9</v>
      </c>
      <c r="N127" s="64">
        <f>SUM(N129:N129)</f>
        <v>29.9</v>
      </c>
      <c r="O127" s="64">
        <f>SUM(O129:O129)</f>
        <v>0</v>
      </c>
      <c r="P127" s="64">
        <f>SUM(P129:P129)</f>
        <v>0</v>
      </c>
    </row>
    <row r="128" spans="1:16" ht="20.25" customHeight="1">
      <c r="A128" s="52"/>
      <c r="B128" s="52"/>
      <c r="C128" s="71" t="s">
        <v>15</v>
      </c>
      <c r="D128" s="64"/>
      <c r="E128" s="65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</row>
    <row r="129" spans="1:18" ht="47.25" customHeight="1">
      <c r="A129" s="72">
        <v>250913</v>
      </c>
      <c r="B129" s="72">
        <v>8108</v>
      </c>
      <c r="C129" s="71" t="s">
        <v>34</v>
      </c>
      <c r="D129" s="73">
        <f t="shared" ref="D129:D130" si="83">E129+F129</f>
        <v>22.7</v>
      </c>
      <c r="E129" s="74">
        <v>22.7</v>
      </c>
      <c r="F129" s="73">
        <v>0</v>
      </c>
      <c r="G129" s="73">
        <v>0</v>
      </c>
      <c r="H129" s="73">
        <f t="shared" ref="H129:H130" si="84">I129+J129</f>
        <v>39.1</v>
      </c>
      <c r="I129" s="73">
        <v>39.1</v>
      </c>
      <c r="J129" s="73">
        <v>0</v>
      </c>
      <c r="K129" s="73">
        <v>0</v>
      </c>
      <c r="L129" s="73">
        <v>29.9</v>
      </c>
      <c r="M129" s="73">
        <f t="shared" ref="M129" si="85">SUM(N129+O129)</f>
        <v>29.9</v>
      </c>
      <c r="N129" s="73">
        <v>29.9</v>
      </c>
      <c r="O129" s="73">
        <v>0</v>
      </c>
      <c r="P129" s="73">
        <v>0</v>
      </c>
    </row>
    <row r="130" spans="1:18" ht="27.75" customHeight="1">
      <c r="A130" s="52">
        <v>250301</v>
      </c>
      <c r="B130" s="52">
        <v>8120</v>
      </c>
      <c r="C130" s="54" t="s">
        <v>115</v>
      </c>
      <c r="D130" s="64">
        <f t="shared" si="83"/>
        <v>195007</v>
      </c>
      <c r="E130" s="65">
        <v>195007</v>
      </c>
      <c r="F130" s="64">
        <v>0</v>
      </c>
      <c r="G130" s="64">
        <v>0</v>
      </c>
      <c r="H130" s="64">
        <f t="shared" si="84"/>
        <v>195007</v>
      </c>
      <c r="I130" s="64">
        <v>195007</v>
      </c>
      <c r="J130" s="64">
        <v>0</v>
      </c>
      <c r="K130" s="64">
        <v>0</v>
      </c>
      <c r="L130" s="64">
        <v>48751.6</v>
      </c>
      <c r="M130" s="64">
        <f t="shared" ref="M130" si="86">SUM(N130+O130)</f>
        <v>48751.6</v>
      </c>
      <c r="N130" s="64">
        <v>48751.6</v>
      </c>
      <c r="O130" s="64">
        <v>0</v>
      </c>
      <c r="P130" s="64">
        <v>0</v>
      </c>
    </row>
    <row r="131" spans="1:18" ht="73.5" customHeight="1">
      <c r="A131" s="52">
        <v>250326</v>
      </c>
      <c r="B131" s="52">
        <v>8260</v>
      </c>
      <c r="C131" s="54" t="s">
        <v>116</v>
      </c>
      <c r="D131" s="64">
        <f t="shared" si="80"/>
        <v>743272.6</v>
      </c>
      <c r="E131" s="65">
        <v>743272.6</v>
      </c>
      <c r="F131" s="64">
        <v>0</v>
      </c>
      <c r="G131" s="64">
        <v>0</v>
      </c>
      <c r="H131" s="64">
        <f t="shared" si="81"/>
        <v>743272.6</v>
      </c>
      <c r="I131" s="64">
        <v>743272.6</v>
      </c>
      <c r="J131" s="64">
        <v>0</v>
      </c>
      <c r="K131" s="64">
        <v>0</v>
      </c>
      <c r="L131" s="64">
        <v>171746.7</v>
      </c>
      <c r="M131" s="64">
        <f t="shared" si="82"/>
        <v>169417.2</v>
      </c>
      <c r="N131" s="64">
        <v>169417.2</v>
      </c>
      <c r="O131" s="64">
        <v>0</v>
      </c>
      <c r="P131" s="64">
        <v>0</v>
      </c>
    </row>
    <row r="132" spans="1:18" ht="111.75" customHeight="1">
      <c r="A132" s="52">
        <v>250376</v>
      </c>
      <c r="B132" s="52">
        <v>8480</v>
      </c>
      <c r="C132" s="54" t="s">
        <v>117</v>
      </c>
      <c r="D132" s="64">
        <f t="shared" ref="D132:D135" si="87">E132+F132</f>
        <v>10848.5</v>
      </c>
      <c r="E132" s="65">
        <v>10848.5</v>
      </c>
      <c r="F132" s="64">
        <v>0</v>
      </c>
      <c r="G132" s="64">
        <v>0</v>
      </c>
      <c r="H132" s="64">
        <f t="shared" ref="H132:H135" si="88">I132+J132</f>
        <v>10848.5</v>
      </c>
      <c r="I132" s="64">
        <v>10848.5</v>
      </c>
      <c r="J132" s="64">
        <v>0</v>
      </c>
      <c r="K132" s="64">
        <v>0</v>
      </c>
      <c r="L132" s="64">
        <v>2510.6</v>
      </c>
      <c r="M132" s="64">
        <f t="shared" ref="M132:M135" si="89">SUM(N132+O132)</f>
        <v>2199.1</v>
      </c>
      <c r="N132" s="64">
        <v>2199.1</v>
      </c>
      <c r="O132" s="64">
        <v>0</v>
      </c>
      <c r="P132" s="64">
        <v>0</v>
      </c>
    </row>
    <row r="133" spans="1:18" ht="42" customHeight="1">
      <c r="A133" s="52">
        <v>250344</v>
      </c>
      <c r="B133" s="52">
        <v>8370</v>
      </c>
      <c r="C133" s="54" t="s">
        <v>129</v>
      </c>
      <c r="D133" s="64">
        <f t="shared" ref="D133" si="90">E133+F133</f>
        <v>0</v>
      </c>
      <c r="E133" s="65">
        <v>0</v>
      </c>
      <c r="F133" s="64">
        <v>0</v>
      </c>
      <c r="G133" s="64">
        <v>0</v>
      </c>
      <c r="H133" s="64">
        <f t="shared" ref="H133" si="91">I133+J133</f>
        <v>18252</v>
      </c>
      <c r="I133" s="64">
        <v>0</v>
      </c>
      <c r="J133" s="64">
        <v>18252</v>
      </c>
      <c r="K133" s="64">
        <v>18252</v>
      </c>
      <c r="L133" s="64">
        <v>0</v>
      </c>
      <c r="M133" s="64">
        <f t="shared" ref="M133" si="92">SUM(N133+O133)</f>
        <v>0</v>
      </c>
      <c r="N133" s="64">
        <v>0</v>
      </c>
      <c r="O133" s="64">
        <v>0</v>
      </c>
      <c r="P133" s="64">
        <v>0</v>
      </c>
    </row>
    <row r="134" spans="1:18" ht="25.5" customHeight="1">
      <c r="A134" s="77">
        <v>250404</v>
      </c>
      <c r="B134" s="77">
        <v>8600</v>
      </c>
      <c r="C134" s="54" t="s">
        <v>5</v>
      </c>
      <c r="D134" s="64">
        <f t="shared" si="87"/>
        <v>32546</v>
      </c>
      <c r="E134" s="65">
        <v>18419.400000000001</v>
      </c>
      <c r="F134" s="64">
        <v>14126.6</v>
      </c>
      <c r="G134" s="64">
        <v>11026.6</v>
      </c>
      <c r="H134" s="64">
        <f t="shared" si="88"/>
        <v>28480.6</v>
      </c>
      <c r="I134" s="64">
        <v>19448.2</v>
      </c>
      <c r="J134" s="64">
        <v>9032.4</v>
      </c>
      <c r="K134" s="64">
        <f>5905.8+26.6</f>
        <v>5932.4000000000005</v>
      </c>
      <c r="L134" s="64">
        <v>5069.1000000000004</v>
      </c>
      <c r="M134" s="64">
        <f t="shared" si="89"/>
        <v>1096.7</v>
      </c>
      <c r="N134" s="64">
        <v>307.8</v>
      </c>
      <c r="O134" s="64">
        <v>788.9</v>
      </c>
      <c r="P134" s="64">
        <v>0</v>
      </c>
    </row>
    <row r="135" spans="1:18" ht="25.5" customHeight="1">
      <c r="A135" s="77">
        <v>250315</v>
      </c>
      <c r="B135" s="77">
        <v>8700</v>
      </c>
      <c r="C135" s="54" t="s">
        <v>48</v>
      </c>
      <c r="D135" s="64">
        <f t="shared" si="87"/>
        <v>99807.9</v>
      </c>
      <c r="E135" s="65">
        <v>99807.9</v>
      </c>
      <c r="F135" s="64">
        <v>0</v>
      </c>
      <c r="G135" s="64">
        <v>0</v>
      </c>
      <c r="H135" s="64">
        <f t="shared" si="88"/>
        <v>104607.9</v>
      </c>
      <c r="I135" s="64">
        <v>104607.9</v>
      </c>
      <c r="J135" s="64">
        <v>0</v>
      </c>
      <c r="K135" s="64">
        <v>0</v>
      </c>
      <c r="L135" s="64">
        <v>33628.300000000003</v>
      </c>
      <c r="M135" s="64">
        <f t="shared" si="89"/>
        <v>33628.300000000003</v>
      </c>
      <c r="N135" s="64">
        <v>33628.300000000003</v>
      </c>
      <c r="O135" s="64">
        <v>0</v>
      </c>
      <c r="P135" s="64">
        <v>0</v>
      </c>
    </row>
    <row r="136" spans="1:18" ht="25.5" customHeight="1">
      <c r="A136" s="77">
        <v>250380</v>
      </c>
      <c r="B136" s="77">
        <v>8800</v>
      </c>
      <c r="C136" s="54" t="s">
        <v>35</v>
      </c>
      <c r="D136" s="64">
        <f t="shared" ref="D136" si="93">E136+F136</f>
        <v>129.6</v>
      </c>
      <c r="E136" s="65">
        <v>109.4</v>
      </c>
      <c r="F136" s="64">
        <v>20.2</v>
      </c>
      <c r="G136" s="64">
        <v>20.2</v>
      </c>
      <c r="H136" s="64">
        <f t="shared" ref="H136" si="94">I136+J136</f>
        <v>7992.7000000000007</v>
      </c>
      <c r="I136" s="64">
        <v>2789.1</v>
      </c>
      <c r="J136" s="64">
        <v>5203.6000000000004</v>
      </c>
      <c r="K136" s="64">
        <v>5203.6000000000004</v>
      </c>
      <c r="L136" s="64">
        <v>264.60000000000002</v>
      </c>
      <c r="M136" s="64">
        <f t="shared" ref="M136" si="95">SUM(N136+O136)</f>
        <v>65.599999999999994</v>
      </c>
      <c r="N136" s="64">
        <v>65.599999999999994</v>
      </c>
      <c r="O136" s="64">
        <v>0</v>
      </c>
      <c r="P136" s="64">
        <v>0</v>
      </c>
    </row>
    <row r="137" spans="1:18" ht="21.75" customHeight="1">
      <c r="A137" s="51">
        <v>240000</v>
      </c>
      <c r="B137" s="51">
        <v>9100</v>
      </c>
      <c r="C137" s="50" t="s">
        <v>77</v>
      </c>
      <c r="D137" s="62">
        <f t="shared" si="69"/>
        <v>47540</v>
      </c>
      <c r="E137" s="62">
        <f>SUM(E139:E143)</f>
        <v>0</v>
      </c>
      <c r="F137" s="62">
        <f t="shared" ref="F137:G137" si="96">SUM(F139:F143)</f>
        <v>47540</v>
      </c>
      <c r="G137" s="62">
        <f t="shared" si="96"/>
        <v>0</v>
      </c>
      <c r="H137" s="62">
        <f t="shared" si="71"/>
        <v>73134.8</v>
      </c>
      <c r="I137" s="62">
        <f>SUM(I139:I143)</f>
        <v>0</v>
      </c>
      <c r="J137" s="62">
        <f t="shared" ref="J137:L137" si="97">SUM(J139:J143)</f>
        <v>73134.8</v>
      </c>
      <c r="K137" s="62">
        <f t="shared" si="97"/>
        <v>0</v>
      </c>
      <c r="L137" s="62">
        <f t="shared" si="97"/>
        <v>0</v>
      </c>
      <c r="M137" s="62">
        <f t="shared" ref="M137" si="98">SUM(M139:M143)</f>
        <v>4310.4999999999991</v>
      </c>
      <c r="N137" s="62">
        <f>SUM(N139:N143)</f>
        <v>0</v>
      </c>
      <c r="O137" s="62">
        <f t="shared" ref="O137:P137" si="99">SUM(O139:O143)</f>
        <v>4310.4999999999991</v>
      </c>
      <c r="P137" s="62">
        <f t="shared" si="99"/>
        <v>0</v>
      </c>
    </row>
    <row r="138" spans="1:18" ht="18.75">
      <c r="A138" s="52"/>
      <c r="B138" s="52"/>
      <c r="C138" s="53" t="s">
        <v>18</v>
      </c>
      <c r="D138" s="64"/>
      <c r="E138" s="65"/>
      <c r="F138" s="64"/>
      <c r="G138" s="64"/>
      <c r="H138" s="64"/>
      <c r="I138" s="64"/>
      <c r="J138" s="64"/>
      <c r="K138" s="64"/>
      <c r="L138" s="64"/>
      <c r="M138" s="64" t="s">
        <v>0</v>
      </c>
      <c r="N138" s="64"/>
      <c r="O138" s="64"/>
      <c r="P138" s="64"/>
    </row>
    <row r="139" spans="1:18" ht="27" customHeight="1">
      <c r="A139" s="59">
        <v>240601</v>
      </c>
      <c r="B139" s="59">
        <v>9110</v>
      </c>
      <c r="C139" s="57" t="s">
        <v>119</v>
      </c>
      <c r="D139" s="64">
        <f>E139+F139</f>
        <v>35818.199999999997</v>
      </c>
      <c r="E139" s="65">
        <v>0</v>
      </c>
      <c r="F139" s="64">
        <v>35818.199999999997</v>
      </c>
      <c r="G139" s="64">
        <v>0</v>
      </c>
      <c r="H139" s="64">
        <f>I139+J139</f>
        <v>38265.1</v>
      </c>
      <c r="I139" s="64">
        <v>0</v>
      </c>
      <c r="J139" s="64">
        <v>38265.1</v>
      </c>
      <c r="K139" s="64">
        <v>0</v>
      </c>
      <c r="L139" s="64">
        <v>0</v>
      </c>
      <c r="M139" s="64">
        <f>N139+O139</f>
        <v>3722.2</v>
      </c>
      <c r="N139" s="64">
        <v>0</v>
      </c>
      <c r="O139" s="64">
        <v>3722.2</v>
      </c>
      <c r="P139" s="64">
        <v>0</v>
      </c>
    </row>
    <row r="140" spans="1:18" ht="21" customHeight="1">
      <c r="A140" s="59">
        <v>240602</v>
      </c>
      <c r="B140" s="59">
        <v>9120</v>
      </c>
      <c r="C140" s="57" t="s">
        <v>120</v>
      </c>
      <c r="D140" s="64">
        <f t="shared" ref="D140:D141" si="100">E140+F140</f>
        <v>6776</v>
      </c>
      <c r="E140" s="65">
        <v>0</v>
      </c>
      <c r="F140" s="64">
        <v>6776</v>
      </c>
      <c r="G140" s="64">
        <v>0</v>
      </c>
      <c r="H140" s="64">
        <f t="shared" ref="H140:H141" si="101">I140+J140</f>
        <v>6776</v>
      </c>
      <c r="I140" s="64">
        <v>0</v>
      </c>
      <c r="J140" s="64">
        <v>6776</v>
      </c>
      <c r="K140" s="64">
        <v>0</v>
      </c>
      <c r="L140" s="64">
        <v>0</v>
      </c>
      <c r="M140" s="64">
        <f t="shared" ref="M140:M141" si="102">N140+O140</f>
        <v>0</v>
      </c>
      <c r="N140" s="64">
        <v>0</v>
      </c>
      <c r="O140" s="64">
        <v>0</v>
      </c>
      <c r="P140" s="64">
        <v>0</v>
      </c>
    </row>
    <row r="141" spans="1:18" ht="21.75" customHeight="1">
      <c r="A141" s="59">
        <v>240603</v>
      </c>
      <c r="B141" s="59">
        <v>9130</v>
      </c>
      <c r="C141" s="57" t="s">
        <v>121</v>
      </c>
      <c r="D141" s="64">
        <f t="shared" si="100"/>
        <v>344.3</v>
      </c>
      <c r="E141" s="65">
        <v>0</v>
      </c>
      <c r="F141" s="64">
        <v>344.3</v>
      </c>
      <c r="G141" s="64">
        <v>0</v>
      </c>
      <c r="H141" s="64">
        <f t="shared" si="101"/>
        <v>21897.200000000001</v>
      </c>
      <c r="I141" s="64">
        <v>0</v>
      </c>
      <c r="J141" s="64">
        <v>21897.200000000001</v>
      </c>
      <c r="K141" s="64">
        <v>0</v>
      </c>
      <c r="L141" s="64">
        <v>0</v>
      </c>
      <c r="M141" s="64">
        <f t="shared" si="102"/>
        <v>570.9</v>
      </c>
      <c r="N141" s="64">
        <v>0</v>
      </c>
      <c r="O141" s="64">
        <v>570.9</v>
      </c>
      <c r="P141" s="64">
        <v>0</v>
      </c>
    </row>
    <row r="142" spans="1:18" ht="27" customHeight="1">
      <c r="A142" s="59">
        <v>240604</v>
      </c>
      <c r="B142" s="59">
        <v>9140</v>
      </c>
      <c r="C142" s="57" t="s">
        <v>122</v>
      </c>
      <c r="D142" s="64">
        <f t="shared" ref="D142" si="103">E142+F142</f>
        <v>2361.5</v>
      </c>
      <c r="E142" s="65">
        <v>0</v>
      </c>
      <c r="F142" s="64">
        <v>2361.5</v>
      </c>
      <c r="G142" s="64">
        <v>0</v>
      </c>
      <c r="H142" s="64">
        <f t="shared" ref="H142" si="104">I142+J142</f>
        <v>2361.5</v>
      </c>
      <c r="I142" s="64">
        <v>0</v>
      </c>
      <c r="J142" s="64">
        <v>2361.5</v>
      </c>
      <c r="K142" s="64">
        <v>0</v>
      </c>
      <c r="L142" s="64">
        <v>0</v>
      </c>
      <c r="M142" s="64">
        <f t="shared" ref="M142" si="105">N142+O142</f>
        <v>0</v>
      </c>
      <c r="N142" s="64">
        <v>0</v>
      </c>
      <c r="O142" s="64">
        <v>0</v>
      </c>
      <c r="P142" s="64">
        <v>0</v>
      </c>
    </row>
    <row r="143" spans="1:18" ht="32.25" customHeight="1" thickBot="1">
      <c r="A143" s="52">
        <v>240900</v>
      </c>
      <c r="B143" s="52">
        <v>9180</v>
      </c>
      <c r="C143" s="54" t="s">
        <v>26</v>
      </c>
      <c r="D143" s="64">
        <f>E143+F143</f>
        <v>2240</v>
      </c>
      <c r="E143" s="65">
        <v>0</v>
      </c>
      <c r="F143" s="64">
        <v>2240</v>
      </c>
      <c r="G143" s="64">
        <v>0</v>
      </c>
      <c r="H143" s="64">
        <f>I143+J143</f>
        <v>3835</v>
      </c>
      <c r="I143" s="64">
        <v>0</v>
      </c>
      <c r="J143" s="64">
        <v>3835</v>
      </c>
      <c r="K143" s="64">
        <v>0</v>
      </c>
      <c r="L143" s="64">
        <v>0</v>
      </c>
      <c r="M143" s="64">
        <f>SUM(N143+O143)</f>
        <v>17.399999999999999</v>
      </c>
      <c r="N143" s="64">
        <v>0</v>
      </c>
      <c r="O143" s="64">
        <v>17.399999999999999</v>
      </c>
      <c r="P143" s="64">
        <v>0</v>
      </c>
    </row>
    <row r="144" spans="1:18" ht="35.25" customHeight="1" thickBot="1">
      <c r="A144" s="60"/>
      <c r="B144" s="60"/>
      <c r="C144" s="12" t="s">
        <v>40</v>
      </c>
      <c r="D144" s="61">
        <f t="shared" ref="D144:D149" si="106">E144+F144</f>
        <v>5456014.5</v>
      </c>
      <c r="E144" s="61">
        <f>E67+E68+E69+E70++E93+E94+E95+E104+E108+E115+E116+E117+E123+E124+E137</f>
        <v>4991782.9000000004</v>
      </c>
      <c r="F144" s="61">
        <f>F67+F68+F69+F70+F93+F94+F95+F104+F108+F115+F116+F117+F123+F124+F137</f>
        <v>464231.6</v>
      </c>
      <c r="G144" s="61">
        <f>G67+G68+G69+G70+G93+G94+G95+G104+G108+G115+G116+G117+G123+G124+G137</f>
        <v>304271</v>
      </c>
      <c r="H144" s="61">
        <f t="shared" ref="H144:H149" si="107">I144+J144</f>
        <v>5793277.0999999996</v>
      </c>
      <c r="I144" s="61">
        <f>I67+I68+I69+I70++I93+I94+I95+I104+I108+I115+I116+I117+I123+I124+I137</f>
        <v>5142011.0999999996</v>
      </c>
      <c r="J144" s="61">
        <f>J67+J68+J69+J70+J93+J94+J95+J104+J108+J115+J116+J117+J123+J124+J137</f>
        <v>651266</v>
      </c>
      <c r="K144" s="61">
        <f>K67+K68+K69+K70+K93+K94+K95+K104+K108+K115+K116+K117+K123+K124+K137</f>
        <v>447121.20000000007</v>
      </c>
      <c r="L144" s="61">
        <f>L67+L68+L69+L70++L93+L94+L95+L104+L108+L115+L116+L117+L123+L124+L137</f>
        <v>1822439.3</v>
      </c>
      <c r="M144" s="61">
        <f>SUM(N144:O144)</f>
        <v>1809609.9999999998</v>
      </c>
      <c r="N144" s="61">
        <f>N67+N68+N69+N70++N93+N94+N95+N104+N108+N115+N116+N117+N123+N124+N137</f>
        <v>1703771.7999999998</v>
      </c>
      <c r="O144" s="61">
        <f>O67+O68+O69+O70+O93+O94+O95+O104+O108+O115+O116+O117+O123+O124+O137</f>
        <v>105838.2</v>
      </c>
      <c r="P144" s="61">
        <f>P67+P68+P69+P70+P93+P94+P95+P104+P108+P115+P116+P117+P123+P124+P137</f>
        <v>70028.2</v>
      </c>
      <c r="R144" s="48" t="s">
        <v>0</v>
      </c>
    </row>
    <row r="145" spans="1:18" ht="38.25" customHeight="1">
      <c r="A145" s="52"/>
      <c r="B145" s="52">
        <v>8100</v>
      </c>
      <c r="C145" s="54" t="s">
        <v>114</v>
      </c>
      <c r="D145" s="64">
        <f>E145+F145</f>
        <v>365.9</v>
      </c>
      <c r="E145" s="64">
        <f>SUM(E147:E148)</f>
        <v>365.9</v>
      </c>
      <c r="F145" s="64">
        <f t="shared" ref="F145:G145" si="108">SUM(F147:F148)</f>
        <v>0</v>
      </c>
      <c r="G145" s="64">
        <f t="shared" si="108"/>
        <v>0</v>
      </c>
      <c r="H145" s="64">
        <f t="shared" si="107"/>
        <v>640.29999999999995</v>
      </c>
      <c r="I145" s="64">
        <f>SUM(I147:I148)</f>
        <v>349.4</v>
      </c>
      <c r="J145" s="64">
        <f t="shared" ref="J145:L145" si="109">SUM(J147:J148)</f>
        <v>290.89999999999998</v>
      </c>
      <c r="K145" s="64">
        <f t="shared" si="109"/>
        <v>0</v>
      </c>
      <c r="L145" s="64">
        <f t="shared" si="109"/>
        <v>195.7</v>
      </c>
      <c r="M145" s="64">
        <f t="shared" ref="M145" si="110">SUM(N145+O145)</f>
        <v>482.09999999999997</v>
      </c>
      <c r="N145" s="64">
        <f>SUM(N147:N148)</f>
        <v>195.7</v>
      </c>
      <c r="O145" s="64">
        <f t="shared" ref="O145:P145" si="111">SUM(O147:O148)</f>
        <v>286.39999999999998</v>
      </c>
      <c r="P145" s="64">
        <f t="shared" si="111"/>
        <v>0</v>
      </c>
      <c r="R145" s="48"/>
    </row>
    <row r="146" spans="1:18" ht="19.5" customHeight="1">
      <c r="A146" s="52"/>
      <c r="B146" s="52"/>
      <c r="C146" s="71" t="s">
        <v>15</v>
      </c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R146" s="48"/>
    </row>
    <row r="147" spans="1:18" ht="35.25" customHeight="1">
      <c r="A147" s="72">
        <v>250908</v>
      </c>
      <c r="B147" s="72">
        <v>8103</v>
      </c>
      <c r="C147" s="71" t="s">
        <v>19</v>
      </c>
      <c r="D147" s="64">
        <f t="shared" si="106"/>
        <v>378.2</v>
      </c>
      <c r="E147" s="64">
        <v>365.9</v>
      </c>
      <c r="F147" s="64">
        <v>12.3</v>
      </c>
      <c r="G147" s="64">
        <v>0</v>
      </c>
      <c r="H147" s="64">
        <f t="shared" si="107"/>
        <v>652.59999999999991</v>
      </c>
      <c r="I147" s="64">
        <v>349.4</v>
      </c>
      <c r="J147" s="64">
        <v>303.2</v>
      </c>
      <c r="K147" s="64">
        <v>0</v>
      </c>
      <c r="L147" s="64">
        <v>195.7</v>
      </c>
      <c r="M147" s="64">
        <f>N147+O147</f>
        <v>498.9</v>
      </c>
      <c r="N147" s="64">
        <v>195.7</v>
      </c>
      <c r="O147" s="64">
        <v>303.2</v>
      </c>
      <c r="P147" s="64">
        <v>0</v>
      </c>
    </row>
    <row r="148" spans="1:18" ht="41.25" customHeight="1" thickBot="1">
      <c r="A148" s="72">
        <v>250909</v>
      </c>
      <c r="B148" s="72">
        <v>8104</v>
      </c>
      <c r="C148" s="71" t="s">
        <v>20</v>
      </c>
      <c r="D148" s="64">
        <f t="shared" si="106"/>
        <v>-12.3</v>
      </c>
      <c r="E148" s="64">
        <v>0</v>
      </c>
      <c r="F148" s="64">
        <v>-12.3</v>
      </c>
      <c r="G148" s="64">
        <v>0</v>
      </c>
      <c r="H148" s="64">
        <f t="shared" si="107"/>
        <v>-12.3</v>
      </c>
      <c r="I148" s="64">
        <v>0</v>
      </c>
      <c r="J148" s="64">
        <v>-12.3</v>
      </c>
      <c r="K148" s="64">
        <v>0</v>
      </c>
      <c r="L148" s="64">
        <v>0</v>
      </c>
      <c r="M148" s="64">
        <f>N148+O148</f>
        <v>-16.8</v>
      </c>
      <c r="N148" s="64">
        <v>0</v>
      </c>
      <c r="O148" s="64">
        <v>-16.8</v>
      </c>
      <c r="P148" s="64">
        <v>0</v>
      </c>
    </row>
    <row r="149" spans="1:18" ht="27.75" customHeight="1" thickBot="1">
      <c r="A149" s="60"/>
      <c r="B149" s="60"/>
      <c r="C149" s="12" t="s">
        <v>30</v>
      </c>
      <c r="D149" s="61">
        <f t="shared" si="106"/>
        <v>5456380.4000000004</v>
      </c>
      <c r="E149" s="61">
        <f>E144+E145</f>
        <v>4992148.8000000007</v>
      </c>
      <c r="F149" s="61">
        <f t="shared" ref="F149:G149" si="112">F144+F145</f>
        <v>464231.6</v>
      </c>
      <c r="G149" s="61">
        <f t="shared" si="112"/>
        <v>304271</v>
      </c>
      <c r="H149" s="61">
        <f t="shared" si="107"/>
        <v>5793917.4000000004</v>
      </c>
      <c r="I149" s="61">
        <f>I144+I145</f>
        <v>5142360.5</v>
      </c>
      <c r="J149" s="61">
        <f t="shared" ref="J149:L149" si="113">J144+J145</f>
        <v>651556.9</v>
      </c>
      <c r="K149" s="61">
        <f t="shared" si="113"/>
        <v>447121.20000000007</v>
      </c>
      <c r="L149" s="61">
        <f t="shared" si="113"/>
        <v>1822635</v>
      </c>
      <c r="M149" s="61">
        <f t="shared" ref="M149" si="114">M144+M147+M148</f>
        <v>1810092.0999999996</v>
      </c>
      <c r="N149" s="61">
        <f>N144+N145</f>
        <v>1703967.4999999998</v>
      </c>
      <c r="O149" s="61">
        <f t="shared" ref="O149:P149" si="115">O144+O145</f>
        <v>106124.59999999999</v>
      </c>
      <c r="P149" s="61">
        <f t="shared" si="115"/>
        <v>70028.2</v>
      </c>
    </row>
    <row r="150" spans="1:18" ht="16.5">
      <c r="A150" s="36"/>
      <c r="B150" s="36"/>
      <c r="C150" s="30"/>
      <c r="D150" s="1"/>
      <c r="E150" s="1"/>
      <c r="F150" s="1"/>
      <c r="G150" s="1"/>
      <c r="H150" s="1"/>
      <c r="I150" s="23"/>
      <c r="J150" s="1"/>
      <c r="K150" s="23"/>
      <c r="L150" s="23"/>
      <c r="M150" s="1"/>
      <c r="N150" s="23"/>
      <c r="O150" s="23"/>
    </row>
    <row r="151" spans="1:18" ht="16.5">
      <c r="A151" s="36"/>
      <c r="B151" s="36"/>
      <c r="C151" s="30"/>
      <c r="D151" s="1"/>
      <c r="E151" s="1"/>
      <c r="F151" s="1"/>
      <c r="G151" s="1"/>
      <c r="H151" s="1"/>
      <c r="I151" s="23"/>
      <c r="J151" s="1"/>
      <c r="K151" s="23"/>
      <c r="L151" s="23"/>
      <c r="M151" s="1"/>
      <c r="N151" s="23"/>
      <c r="O151" s="23"/>
    </row>
    <row r="152" spans="1:18" ht="16.5">
      <c r="A152" s="37"/>
      <c r="B152" s="37"/>
      <c r="C152" s="7"/>
      <c r="D152" s="8"/>
      <c r="E152" s="2"/>
      <c r="F152" s="34"/>
      <c r="G152" s="34"/>
      <c r="H152" s="34"/>
      <c r="I152" s="32"/>
      <c r="J152" s="34"/>
      <c r="K152" s="32"/>
      <c r="L152" s="32"/>
      <c r="M152" s="32"/>
      <c r="N152" s="32"/>
      <c r="O152" s="32"/>
      <c r="P152" s="32"/>
    </row>
    <row r="153" spans="1:18" ht="84.75" customHeight="1">
      <c r="C153" s="47" t="s">
        <v>146</v>
      </c>
      <c r="D153" s="19"/>
      <c r="E153" s="132" t="s">
        <v>147</v>
      </c>
      <c r="F153" s="132"/>
      <c r="G153" s="132"/>
      <c r="H153" s="132"/>
      <c r="I153" s="33"/>
      <c r="J153" s="38"/>
      <c r="K153" s="33"/>
      <c r="L153" s="33"/>
      <c r="M153" s="4"/>
      <c r="N153" s="24"/>
      <c r="O153" s="24"/>
    </row>
    <row r="154" spans="1:18" ht="27">
      <c r="C154" s="18"/>
      <c r="D154" s="17"/>
      <c r="E154" s="17"/>
      <c r="F154" s="17"/>
      <c r="G154" s="2"/>
      <c r="H154" s="2"/>
      <c r="I154" s="25"/>
      <c r="J154" s="2"/>
      <c r="K154" s="25"/>
      <c r="L154" s="25"/>
      <c r="M154" s="2"/>
      <c r="N154" s="25"/>
      <c r="O154" s="25"/>
    </row>
    <row r="155" spans="1:18" ht="16.5">
      <c r="C155" s="30"/>
      <c r="F155" s="107"/>
      <c r="G155" s="107"/>
      <c r="H155" s="107"/>
      <c r="I155" s="107"/>
      <c r="J155" s="107"/>
      <c r="K155" s="107"/>
      <c r="L155" s="107"/>
      <c r="M155" s="2"/>
      <c r="N155" s="25"/>
      <c r="O155" s="25"/>
    </row>
    <row r="156" spans="1:18" ht="16.5">
      <c r="C156" s="30"/>
      <c r="D156" s="2"/>
      <c r="E156" s="2"/>
      <c r="F156" s="107"/>
      <c r="G156" s="107"/>
      <c r="H156" s="107"/>
      <c r="I156" s="107"/>
      <c r="J156" s="107"/>
      <c r="K156" s="107"/>
      <c r="L156" s="107"/>
      <c r="M156" s="2"/>
      <c r="N156" s="25"/>
      <c r="O156" s="25"/>
    </row>
    <row r="157" spans="1:18">
      <c r="C157" s="30"/>
      <c r="D157" s="30"/>
      <c r="E157" s="30"/>
      <c r="F157" s="108"/>
      <c r="G157" s="108"/>
      <c r="H157" s="108"/>
      <c r="I157" s="108"/>
      <c r="J157" s="108"/>
      <c r="K157" s="108"/>
      <c r="L157" s="108"/>
      <c r="M157" s="30"/>
    </row>
    <row r="158" spans="1:18">
      <c r="C158" s="30"/>
      <c r="D158" s="30"/>
      <c r="E158" s="30"/>
      <c r="F158" s="108"/>
      <c r="G158" s="108"/>
      <c r="H158" s="108"/>
      <c r="I158" s="108"/>
      <c r="J158" s="108"/>
      <c r="K158" s="108"/>
      <c r="L158" s="108"/>
      <c r="M158" s="30"/>
    </row>
    <row r="159" spans="1:18">
      <c r="C159" s="30"/>
      <c r="D159" s="30"/>
      <c r="E159" s="30"/>
      <c r="F159" s="108"/>
      <c r="G159" s="108"/>
      <c r="H159" s="108"/>
      <c r="I159" s="108"/>
      <c r="J159" s="108"/>
      <c r="K159" s="108"/>
      <c r="L159" s="108"/>
      <c r="M159" s="30"/>
    </row>
    <row r="160" spans="1:18">
      <c r="C160" s="30"/>
      <c r="D160" s="30"/>
      <c r="E160" s="30"/>
      <c r="F160" s="108"/>
      <c r="G160" s="108"/>
      <c r="H160" s="108"/>
      <c r="I160" s="108"/>
      <c r="J160" s="108"/>
      <c r="K160" s="108"/>
      <c r="L160" s="108"/>
      <c r="M160" s="30"/>
    </row>
    <row r="161" spans="3:13">
      <c r="C161" s="30"/>
      <c r="D161" s="30"/>
      <c r="E161" s="30"/>
      <c r="F161" s="108"/>
      <c r="G161" s="108"/>
      <c r="H161" s="108"/>
      <c r="I161" s="108"/>
      <c r="J161" s="108"/>
      <c r="K161" s="108"/>
      <c r="L161" s="108"/>
      <c r="M161" s="30"/>
    </row>
    <row r="162" spans="3:13">
      <c r="C162" s="30"/>
      <c r="D162" s="30"/>
      <c r="E162" s="30"/>
      <c r="F162" s="108"/>
      <c r="G162" s="108"/>
      <c r="H162" s="108"/>
      <c r="I162" s="108"/>
      <c r="J162" s="108"/>
      <c r="K162" s="108"/>
      <c r="L162" s="108"/>
      <c r="M162" s="30"/>
    </row>
    <row r="163" spans="3:13">
      <c r="C163" s="30"/>
      <c r="D163" s="30"/>
      <c r="E163" s="30"/>
      <c r="F163" s="108"/>
      <c r="G163" s="108"/>
      <c r="H163" s="108"/>
      <c r="I163" s="108"/>
      <c r="J163" s="108"/>
      <c r="K163" s="108"/>
      <c r="L163" s="108"/>
      <c r="M163" s="30"/>
    </row>
    <row r="164" spans="3:13">
      <c r="C164" s="30"/>
      <c r="D164" s="30"/>
      <c r="E164" s="30"/>
      <c r="F164" s="108"/>
      <c r="G164" s="108"/>
      <c r="H164" s="108"/>
      <c r="I164" s="108"/>
      <c r="J164" s="108"/>
      <c r="K164" s="108"/>
      <c r="L164" s="108"/>
      <c r="M164" s="30"/>
    </row>
    <row r="165" spans="3:13">
      <c r="C165" s="30"/>
      <c r="D165" s="30"/>
      <c r="E165" s="30"/>
      <c r="F165" s="108"/>
      <c r="G165" s="108"/>
      <c r="H165" s="108"/>
      <c r="I165" s="108"/>
      <c r="J165" s="108"/>
      <c r="K165" s="108"/>
      <c r="L165" s="108"/>
      <c r="M165" s="30"/>
    </row>
    <row r="166" spans="3:13">
      <c r="C166" s="30"/>
      <c r="D166" s="30"/>
      <c r="E166" s="30"/>
      <c r="F166" s="108"/>
      <c r="G166" s="108"/>
      <c r="H166" s="108"/>
      <c r="I166" s="108"/>
      <c r="J166" s="108"/>
      <c r="K166" s="108"/>
      <c r="L166" s="108"/>
      <c r="M166" s="30"/>
    </row>
    <row r="167" spans="3:13">
      <c r="C167" s="30"/>
      <c r="D167" s="30"/>
      <c r="E167" s="30"/>
      <c r="F167" s="108"/>
      <c r="G167" s="108"/>
      <c r="H167" s="108"/>
      <c r="I167" s="108"/>
      <c r="J167" s="108"/>
      <c r="K167" s="108"/>
      <c r="L167" s="108"/>
      <c r="M167" s="30"/>
    </row>
    <row r="168" spans="3:13">
      <c r="C168" s="30"/>
      <c r="D168" s="30"/>
      <c r="E168" s="30"/>
      <c r="F168" s="108"/>
      <c r="G168" s="108"/>
      <c r="H168" s="108"/>
      <c r="I168" s="108"/>
      <c r="J168" s="108"/>
      <c r="K168" s="108"/>
      <c r="L168" s="108"/>
      <c r="M168" s="30"/>
    </row>
    <row r="169" spans="3:13">
      <c r="C169" s="30"/>
      <c r="D169" s="30"/>
      <c r="E169" s="30"/>
      <c r="F169" s="108"/>
      <c r="G169" s="108"/>
      <c r="H169" s="108"/>
      <c r="I169" s="108"/>
      <c r="J169" s="108"/>
      <c r="K169" s="108"/>
      <c r="L169" s="108"/>
      <c r="M169" s="30"/>
    </row>
    <row r="170" spans="3:13">
      <c r="C170" s="30"/>
      <c r="D170" s="30"/>
      <c r="E170" s="30"/>
      <c r="F170" s="108"/>
      <c r="G170" s="108"/>
      <c r="H170" s="108"/>
      <c r="I170" s="108"/>
      <c r="J170" s="108"/>
      <c r="K170" s="108"/>
      <c r="L170" s="108"/>
      <c r="M170" s="30"/>
    </row>
    <row r="171" spans="3:13">
      <c r="C171" s="30"/>
      <c r="D171" s="30"/>
      <c r="E171" s="30"/>
      <c r="F171" s="108"/>
      <c r="G171" s="108"/>
      <c r="H171" s="108"/>
      <c r="I171" s="108"/>
      <c r="J171" s="108"/>
      <c r="K171" s="108"/>
      <c r="L171" s="108"/>
      <c r="M171" s="30"/>
    </row>
    <row r="172" spans="3:13">
      <c r="C172" s="30"/>
      <c r="D172" s="30"/>
      <c r="E172" s="30"/>
      <c r="F172" s="108"/>
      <c r="G172" s="108"/>
      <c r="H172" s="108"/>
      <c r="I172" s="108"/>
      <c r="J172" s="108"/>
      <c r="K172" s="108"/>
      <c r="L172" s="108"/>
      <c r="M172" s="30"/>
    </row>
    <row r="173" spans="3:13">
      <c r="C173" s="30"/>
      <c r="D173" s="30"/>
      <c r="E173" s="30"/>
      <c r="F173" s="108"/>
      <c r="G173" s="108"/>
      <c r="H173" s="108"/>
      <c r="I173" s="108"/>
      <c r="J173" s="108"/>
      <c r="K173" s="108"/>
      <c r="L173" s="108"/>
      <c r="M173" s="30"/>
    </row>
    <row r="174" spans="3:13">
      <c r="C174" s="30"/>
      <c r="D174" s="30"/>
      <c r="E174" s="30"/>
      <c r="F174" s="108"/>
      <c r="G174" s="108"/>
      <c r="H174" s="108"/>
      <c r="I174" s="108"/>
      <c r="J174" s="108"/>
      <c r="K174" s="108"/>
      <c r="L174" s="108"/>
      <c r="M174" s="30"/>
    </row>
    <row r="175" spans="3:13">
      <c r="C175" s="30"/>
      <c r="D175" s="30"/>
      <c r="E175" s="30"/>
      <c r="F175" s="108"/>
      <c r="G175" s="108"/>
      <c r="H175" s="108"/>
      <c r="I175" s="108"/>
      <c r="J175" s="108"/>
      <c r="K175" s="108"/>
      <c r="L175" s="108"/>
      <c r="M175" s="30"/>
    </row>
    <row r="176" spans="3:13">
      <c r="F176" s="108"/>
      <c r="G176" s="108"/>
      <c r="H176" s="108"/>
      <c r="I176" s="108"/>
      <c r="J176" s="108"/>
      <c r="K176" s="108"/>
      <c r="L176" s="108"/>
    </row>
    <row r="177" spans="6:12">
      <c r="F177" s="108"/>
      <c r="G177" s="108"/>
      <c r="H177" s="108"/>
      <c r="I177" s="108"/>
      <c r="J177" s="108"/>
      <c r="K177" s="108"/>
      <c r="L177" s="108"/>
    </row>
    <row r="178" spans="6:12">
      <c r="F178" s="108"/>
      <c r="G178" s="108"/>
      <c r="H178" s="108"/>
      <c r="I178" s="108"/>
      <c r="J178" s="108"/>
      <c r="K178" s="108"/>
      <c r="L178" s="108"/>
    </row>
    <row r="179" spans="6:12">
      <c r="F179" s="108"/>
      <c r="G179" s="108"/>
      <c r="H179" s="108"/>
      <c r="I179" s="108"/>
      <c r="J179" s="108"/>
      <c r="K179" s="108"/>
      <c r="L179" s="108"/>
    </row>
    <row r="180" spans="6:12">
      <c r="F180" s="108"/>
      <c r="G180" s="108"/>
      <c r="H180" s="108"/>
      <c r="I180" s="108"/>
      <c r="J180" s="108"/>
      <c r="K180" s="108"/>
      <c r="L180" s="108"/>
    </row>
    <row r="181" spans="6:12">
      <c r="F181" s="108"/>
      <c r="G181" s="108"/>
      <c r="H181" s="108"/>
      <c r="I181" s="108"/>
      <c r="J181" s="108"/>
      <c r="K181" s="108"/>
      <c r="L181" s="108"/>
    </row>
    <row r="182" spans="6:12">
      <c r="F182" s="108"/>
      <c r="G182" s="108"/>
      <c r="H182" s="108"/>
      <c r="I182" s="108"/>
      <c r="J182" s="108"/>
      <c r="K182" s="108"/>
      <c r="L182" s="108"/>
    </row>
    <row r="183" spans="6:12">
      <c r="F183" s="108"/>
      <c r="G183" s="108"/>
      <c r="H183" s="108"/>
      <c r="I183" s="108"/>
      <c r="J183" s="108"/>
      <c r="K183" s="108"/>
      <c r="L183" s="108"/>
    </row>
    <row r="184" spans="6:12">
      <c r="F184" s="108"/>
      <c r="G184" s="108"/>
      <c r="H184" s="108"/>
      <c r="I184" s="108"/>
      <c r="J184" s="108"/>
      <c r="K184" s="108"/>
      <c r="L184" s="108"/>
    </row>
    <row r="185" spans="6:12">
      <c r="F185" s="108"/>
      <c r="G185" s="108"/>
      <c r="H185" s="108"/>
      <c r="I185" s="108"/>
      <c r="J185" s="108"/>
      <c r="K185" s="108"/>
      <c r="L185" s="108"/>
    </row>
    <row r="186" spans="6:12">
      <c r="F186" s="108"/>
      <c r="G186" s="108"/>
      <c r="H186" s="108"/>
      <c r="I186" s="108"/>
      <c r="J186" s="108"/>
      <c r="K186" s="108"/>
      <c r="L186" s="108"/>
    </row>
    <row r="187" spans="6:12">
      <c r="F187" s="108"/>
      <c r="G187" s="108"/>
      <c r="H187" s="108"/>
      <c r="I187" s="108"/>
      <c r="J187" s="108"/>
      <c r="K187" s="108"/>
      <c r="L187" s="108"/>
    </row>
    <row r="188" spans="6:12">
      <c r="F188" s="108"/>
      <c r="G188" s="108"/>
      <c r="H188" s="108"/>
      <c r="I188" s="108"/>
      <c r="J188" s="108"/>
      <c r="K188" s="108"/>
      <c r="L188" s="108"/>
    </row>
    <row r="189" spans="6:12">
      <c r="F189" s="108"/>
      <c r="G189" s="108"/>
      <c r="H189" s="108"/>
      <c r="I189" s="108"/>
      <c r="J189" s="108"/>
      <c r="K189" s="108"/>
      <c r="L189" s="108"/>
    </row>
    <row r="190" spans="6:12">
      <c r="F190" s="108"/>
      <c r="G190" s="108"/>
      <c r="H190" s="108"/>
      <c r="I190" s="108"/>
      <c r="J190" s="108"/>
      <c r="K190" s="108"/>
      <c r="L190" s="108"/>
    </row>
    <row r="191" spans="6:12">
      <c r="F191" s="108"/>
      <c r="G191" s="108"/>
      <c r="H191" s="108"/>
      <c r="I191" s="108"/>
      <c r="J191" s="108"/>
      <c r="K191" s="108"/>
      <c r="L191" s="108"/>
    </row>
    <row r="192" spans="6:12">
      <c r="F192" s="108"/>
      <c r="G192" s="108"/>
      <c r="H192" s="108"/>
      <c r="I192" s="108"/>
      <c r="J192" s="108"/>
      <c r="K192" s="108"/>
      <c r="L192" s="108"/>
    </row>
    <row r="193" spans="6:12">
      <c r="F193" s="108"/>
      <c r="G193" s="108"/>
      <c r="H193" s="108"/>
      <c r="I193" s="108"/>
      <c r="J193" s="108"/>
      <c r="K193" s="108"/>
      <c r="L193" s="108"/>
    </row>
    <row r="194" spans="6:12">
      <c r="F194" s="108"/>
      <c r="G194" s="108"/>
      <c r="H194" s="108"/>
      <c r="I194" s="108"/>
      <c r="J194" s="108"/>
      <c r="K194" s="108"/>
      <c r="L194" s="108"/>
    </row>
    <row r="195" spans="6:12">
      <c r="F195" s="108"/>
      <c r="G195" s="108"/>
      <c r="H195" s="108"/>
      <c r="I195" s="108"/>
      <c r="J195" s="108"/>
      <c r="K195" s="108"/>
      <c r="L195" s="108"/>
    </row>
    <row r="196" spans="6:12">
      <c r="F196" s="108"/>
      <c r="G196" s="108"/>
      <c r="H196" s="108"/>
      <c r="I196" s="108"/>
      <c r="J196" s="108"/>
      <c r="K196" s="108"/>
      <c r="L196" s="108"/>
    </row>
    <row r="197" spans="6:12">
      <c r="F197" s="108"/>
      <c r="G197" s="108"/>
      <c r="H197" s="108"/>
      <c r="I197" s="108"/>
      <c r="J197" s="108"/>
      <c r="K197" s="108"/>
      <c r="L197" s="108"/>
    </row>
    <row r="198" spans="6:12">
      <c r="F198" s="108"/>
      <c r="G198" s="108"/>
      <c r="H198" s="108"/>
      <c r="I198" s="108"/>
      <c r="J198" s="108"/>
      <c r="K198" s="108"/>
      <c r="L198" s="108"/>
    </row>
    <row r="199" spans="6:12">
      <c r="F199" s="108"/>
      <c r="G199" s="108"/>
      <c r="H199" s="108"/>
      <c r="I199" s="108"/>
      <c r="J199" s="108"/>
      <c r="K199" s="108"/>
      <c r="L199" s="108"/>
    </row>
    <row r="200" spans="6:12">
      <c r="F200" s="108"/>
      <c r="G200" s="108"/>
      <c r="H200" s="108"/>
      <c r="I200" s="108"/>
      <c r="J200" s="108"/>
      <c r="K200" s="108"/>
      <c r="L200" s="108"/>
    </row>
    <row r="201" spans="6:12">
      <c r="F201" s="108"/>
      <c r="G201" s="108"/>
      <c r="H201" s="108"/>
      <c r="I201" s="108"/>
      <c r="J201" s="108"/>
      <c r="K201" s="108"/>
      <c r="L201" s="108"/>
    </row>
    <row r="202" spans="6:12">
      <c r="F202" s="108"/>
      <c r="G202" s="108"/>
      <c r="H202" s="108"/>
      <c r="I202" s="108"/>
      <c r="J202" s="108"/>
      <c r="K202" s="108"/>
      <c r="L202" s="108"/>
    </row>
    <row r="203" spans="6:12">
      <c r="F203" s="108"/>
      <c r="G203" s="108"/>
      <c r="H203" s="108"/>
      <c r="I203" s="108"/>
      <c r="J203" s="108"/>
      <c r="K203" s="108"/>
      <c r="L203" s="108"/>
    </row>
    <row r="204" spans="6:12">
      <c r="F204" s="108"/>
      <c r="G204" s="108"/>
      <c r="H204" s="108"/>
      <c r="I204" s="108"/>
      <c r="J204" s="108"/>
      <c r="K204" s="108"/>
      <c r="L204" s="108"/>
    </row>
    <row r="205" spans="6:12">
      <c r="F205" s="108"/>
      <c r="G205" s="108"/>
      <c r="H205" s="108"/>
      <c r="I205" s="108"/>
      <c r="J205" s="108"/>
      <c r="K205" s="108"/>
      <c r="L205" s="108"/>
    </row>
    <row r="206" spans="6:12">
      <c r="F206" s="108"/>
      <c r="G206" s="108"/>
      <c r="H206" s="108"/>
      <c r="I206" s="108"/>
      <c r="J206" s="108"/>
      <c r="K206" s="108"/>
      <c r="L206" s="108"/>
    </row>
    <row r="207" spans="6:12">
      <c r="F207" s="108"/>
      <c r="G207" s="108"/>
      <c r="H207" s="108"/>
      <c r="I207" s="108"/>
      <c r="J207" s="108"/>
      <c r="K207" s="108"/>
      <c r="L207" s="108"/>
    </row>
    <row r="208" spans="6:12">
      <c r="F208" s="108"/>
      <c r="G208" s="108"/>
      <c r="H208" s="108"/>
      <c r="I208" s="108"/>
      <c r="J208" s="108"/>
      <c r="K208" s="108"/>
      <c r="L208" s="108"/>
    </row>
    <row r="209" spans="6:12">
      <c r="F209" s="108"/>
      <c r="G209" s="108"/>
      <c r="H209" s="108"/>
      <c r="I209" s="108"/>
      <c r="J209" s="108"/>
      <c r="K209" s="108"/>
      <c r="L209" s="108"/>
    </row>
    <row r="210" spans="6:12">
      <c r="F210" s="108"/>
      <c r="G210" s="108"/>
      <c r="H210" s="108"/>
      <c r="I210" s="108"/>
      <c r="J210" s="108"/>
      <c r="K210" s="108"/>
      <c r="L210" s="108"/>
    </row>
    <row r="211" spans="6:12">
      <c r="F211" s="108"/>
      <c r="G211" s="108"/>
      <c r="H211" s="108"/>
      <c r="I211" s="108"/>
      <c r="J211" s="108"/>
      <c r="K211" s="108"/>
      <c r="L211" s="108"/>
    </row>
    <row r="212" spans="6:12">
      <c r="F212" s="108"/>
      <c r="G212" s="108"/>
      <c r="H212" s="108"/>
      <c r="I212" s="108"/>
      <c r="J212" s="108"/>
      <c r="K212" s="108"/>
      <c r="L212" s="108"/>
    </row>
    <row r="213" spans="6:12">
      <c r="F213" s="108"/>
      <c r="G213" s="108"/>
      <c r="H213" s="108"/>
      <c r="I213" s="108"/>
      <c r="J213" s="108"/>
      <c r="K213" s="108"/>
      <c r="L213" s="108"/>
    </row>
    <row r="214" spans="6:12">
      <c r="F214" s="108"/>
      <c r="G214" s="108"/>
      <c r="H214" s="108"/>
      <c r="I214" s="108"/>
      <c r="J214" s="108"/>
      <c r="K214" s="108"/>
      <c r="L214" s="108"/>
    </row>
    <row r="215" spans="6:12">
      <c r="F215" s="108"/>
      <c r="G215" s="108"/>
      <c r="H215" s="108"/>
      <c r="I215" s="108"/>
      <c r="J215" s="108"/>
      <c r="K215" s="108"/>
      <c r="L215" s="108"/>
    </row>
    <row r="216" spans="6:12">
      <c r="F216" s="108"/>
      <c r="G216" s="108"/>
      <c r="H216" s="108"/>
      <c r="I216" s="108"/>
      <c r="J216" s="108"/>
      <c r="K216" s="108"/>
      <c r="L216" s="108"/>
    </row>
    <row r="217" spans="6:12">
      <c r="F217" s="108"/>
      <c r="G217" s="108"/>
      <c r="H217" s="108"/>
      <c r="I217" s="108"/>
      <c r="J217" s="108"/>
      <c r="K217" s="108"/>
      <c r="L217" s="108"/>
    </row>
    <row r="218" spans="6:12">
      <c r="F218" s="108"/>
      <c r="G218" s="108"/>
      <c r="H218" s="108"/>
      <c r="I218" s="108"/>
      <c r="J218" s="108"/>
      <c r="K218" s="108"/>
      <c r="L218" s="108"/>
    </row>
    <row r="219" spans="6:12">
      <c r="F219" s="108"/>
      <c r="G219" s="108"/>
      <c r="H219" s="108"/>
      <c r="I219" s="108"/>
      <c r="J219" s="108"/>
      <c r="K219" s="108"/>
      <c r="L219" s="108"/>
    </row>
    <row r="220" spans="6:12">
      <c r="F220" s="108"/>
      <c r="G220" s="108"/>
      <c r="H220" s="108"/>
      <c r="I220" s="108"/>
      <c r="J220" s="108"/>
      <c r="K220" s="108"/>
      <c r="L220" s="108"/>
    </row>
    <row r="221" spans="6:12">
      <c r="F221" s="108"/>
      <c r="G221" s="108"/>
      <c r="H221" s="108"/>
      <c r="I221" s="108"/>
      <c r="J221" s="108"/>
      <c r="K221" s="108"/>
      <c r="L221" s="108"/>
    </row>
    <row r="222" spans="6:12">
      <c r="F222" s="108"/>
      <c r="G222" s="108"/>
      <c r="H222" s="108"/>
      <c r="I222" s="108"/>
      <c r="J222" s="108"/>
      <c r="K222" s="108"/>
      <c r="L222" s="108"/>
    </row>
    <row r="223" spans="6:12">
      <c r="F223" s="108"/>
      <c r="G223" s="108"/>
      <c r="H223" s="108"/>
      <c r="I223" s="108"/>
      <c r="J223" s="108"/>
      <c r="K223" s="108"/>
      <c r="L223" s="108"/>
    </row>
    <row r="224" spans="6:12">
      <c r="F224" s="108"/>
      <c r="G224" s="108"/>
      <c r="H224" s="108"/>
      <c r="I224" s="108"/>
      <c r="J224" s="108"/>
      <c r="K224" s="108"/>
      <c r="L224" s="108"/>
    </row>
    <row r="225" spans="6:12">
      <c r="F225" s="108"/>
      <c r="G225" s="108"/>
      <c r="H225" s="108"/>
      <c r="I225" s="108"/>
      <c r="J225" s="108"/>
      <c r="K225" s="108"/>
      <c r="L225" s="108"/>
    </row>
    <row r="226" spans="6:12">
      <c r="F226" s="108"/>
      <c r="G226" s="108"/>
      <c r="H226" s="108"/>
      <c r="I226" s="108"/>
      <c r="J226" s="108"/>
      <c r="K226" s="108"/>
      <c r="L226" s="108"/>
    </row>
    <row r="227" spans="6:12">
      <c r="F227" s="108"/>
      <c r="G227" s="108"/>
      <c r="H227" s="108"/>
      <c r="I227" s="108"/>
      <c r="J227" s="108"/>
      <c r="K227" s="108"/>
      <c r="L227" s="108"/>
    </row>
    <row r="228" spans="6:12">
      <c r="F228" s="108"/>
      <c r="G228" s="108"/>
      <c r="H228" s="108"/>
      <c r="I228" s="108"/>
      <c r="J228" s="108"/>
      <c r="K228" s="108"/>
      <c r="L228" s="108"/>
    </row>
    <row r="229" spans="6:12">
      <c r="F229" s="108"/>
      <c r="G229" s="108"/>
      <c r="H229" s="108"/>
      <c r="I229" s="108"/>
      <c r="J229" s="108"/>
      <c r="K229" s="108"/>
      <c r="L229" s="108"/>
    </row>
    <row r="230" spans="6:12">
      <c r="F230" s="108"/>
      <c r="G230" s="108"/>
      <c r="H230" s="108"/>
      <c r="I230" s="108"/>
      <c r="J230" s="108"/>
      <c r="K230" s="108"/>
      <c r="L230" s="108"/>
    </row>
    <row r="231" spans="6:12">
      <c r="F231" s="108"/>
      <c r="G231" s="108"/>
      <c r="H231" s="108"/>
      <c r="I231" s="108"/>
      <c r="J231" s="108"/>
      <c r="K231" s="108"/>
      <c r="L231" s="108"/>
    </row>
    <row r="232" spans="6:12">
      <c r="F232" s="108"/>
      <c r="G232" s="108"/>
      <c r="H232" s="108"/>
      <c r="I232" s="108"/>
      <c r="J232" s="108"/>
      <c r="K232" s="108"/>
      <c r="L232" s="108"/>
    </row>
    <row r="233" spans="6:12">
      <c r="F233" s="108"/>
      <c r="G233" s="108"/>
      <c r="H233" s="108"/>
      <c r="I233" s="108"/>
      <c r="J233" s="108"/>
      <c r="K233" s="108"/>
      <c r="L233" s="108"/>
    </row>
    <row r="234" spans="6:12">
      <c r="F234" s="108"/>
      <c r="G234" s="108"/>
      <c r="H234" s="108"/>
      <c r="I234" s="108"/>
      <c r="J234" s="108"/>
      <c r="K234" s="108"/>
      <c r="L234" s="108"/>
    </row>
    <row r="235" spans="6:12">
      <c r="F235" s="108"/>
      <c r="G235" s="108"/>
      <c r="H235" s="108"/>
      <c r="I235" s="108"/>
      <c r="J235" s="108"/>
      <c r="K235" s="108"/>
      <c r="L235" s="108"/>
    </row>
    <row r="236" spans="6:12">
      <c r="F236" s="108"/>
      <c r="G236" s="108"/>
      <c r="H236" s="108"/>
      <c r="I236" s="108"/>
      <c r="J236" s="108"/>
      <c r="K236" s="108"/>
      <c r="L236" s="108"/>
    </row>
    <row r="237" spans="6:12">
      <c r="F237" s="108"/>
      <c r="G237" s="108"/>
      <c r="H237" s="108"/>
      <c r="I237" s="108"/>
      <c r="J237" s="108"/>
      <c r="K237" s="108"/>
      <c r="L237" s="108"/>
    </row>
    <row r="238" spans="6:12">
      <c r="F238" s="108"/>
      <c r="G238" s="108"/>
      <c r="H238" s="108"/>
      <c r="I238" s="108"/>
      <c r="J238" s="108"/>
      <c r="K238" s="108"/>
      <c r="L238" s="108"/>
    </row>
    <row r="239" spans="6:12">
      <c r="F239" s="108"/>
      <c r="G239" s="108"/>
      <c r="H239" s="108"/>
      <c r="I239" s="108"/>
      <c r="J239" s="108"/>
      <c r="K239" s="108"/>
      <c r="L239" s="108"/>
    </row>
    <row r="240" spans="6:12">
      <c r="F240" s="108"/>
      <c r="G240" s="108"/>
      <c r="H240" s="108"/>
      <c r="I240" s="108"/>
      <c r="J240" s="108"/>
      <c r="K240" s="108"/>
      <c r="L240" s="108"/>
    </row>
    <row r="241" spans="6:12">
      <c r="F241" s="108"/>
      <c r="G241" s="108"/>
      <c r="H241" s="108"/>
      <c r="I241" s="108"/>
      <c r="J241" s="108"/>
      <c r="K241" s="108"/>
      <c r="L241" s="108"/>
    </row>
    <row r="242" spans="6:12">
      <c r="F242" s="108"/>
      <c r="G242" s="108"/>
      <c r="H242" s="108"/>
      <c r="I242" s="108"/>
      <c r="J242" s="108"/>
      <c r="K242" s="108"/>
      <c r="L242" s="108"/>
    </row>
    <row r="243" spans="6:12">
      <c r="F243" s="108"/>
      <c r="G243" s="108"/>
      <c r="H243" s="108"/>
      <c r="I243" s="108"/>
      <c r="J243" s="108"/>
      <c r="K243" s="108"/>
      <c r="L243" s="108"/>
    </row>
    <row r="244" spans="6:12">
      <c r="F244" s="108"/>
      <c r="G244" s="108"/>
      <c r="H244" s="108"/>
      <c r="I244" s="108"/>
      <c r="J244" s="108"/>
      <c r="K244" s="108"/>
      <c r="L244" s="108"/>
    </row>
    <row r="245" spans="6:12">
      <c r="F245" s="108"/>
      <c r="G245" s="108"/>
      <c r="H245" s="108"/>
      <c r="I245" s="108"/>
      <c r="J245" s="108"/>
      <c r="K245" s="108"/>
      <c r="L245" s="108"/>
    </row>
    <row r="246" spans="6:12">
      <c r="F246" s="108"/>
      <c r="G246" s="108"/>
      <c r="H246" s="108"/>
      <c r="I246" s="108"/>
      <c r="J246" s="108"/>
      <c r="K246" s="108"/>
      <c r="L246" s="108"/>
    </row>
    <row r="247" spans="6:12">
      <c r="F247" s="108"/>
      <c r="G247" s="108"/>
      <c r="H247" s="108"/>
      <c r="I247" s="108"/>
      <c r="J247" s="108"/>
      <c r="K247" s="108"/>
      <c r="L247" s="108"/>
    </row>
    <row r="248" spans="6:12">
      <c r="F248" s="108"/>
      <c r="G248" s="108"/>
      <c r="H248" s="108"/>
      <c r="I248" s="108"/>
      <c r="J248" s="108"/>
      <c r="K248" s="108"/>
      <c r="L248" s="108"/>
    </row>
    <row r="249" spans="6:12">
      <c r="F249" s="108"/>
      <c r="G249" s="108"/>
      <c r="H249" s="108"/>
      <c r="I249" s="108"/>
      <c r="J249" s="108"/>
      <c r="K249" s="108"/>
      <c r="L249" s="108"/>
    </row>
    <row r="250" spans="6:12">
      <c r="F250" s="108"/>
      <c r="G250" s="108"/>
      <c r="H250" s="108"/>
      <c r="I250" s="108"/>
      <c r="J250" s="108"/>
      <c r="K250" s="108"/>
      <c r="L250" s="108"/>
    </row>
    <row r="251" spans="6:12">
      <c r="F251" s="108"/>
      <c r="G251" s="108"/>
      <c r="H251" s="108"/>
      <c r="I251" s="108"/>
      <c r="J251" s="108"/>
      <c r="K251" s="108"/>
      <c r="L251" s="108"/>
    </row>
    <row r="252" spans="6:12">
      <c r="F252" s="108"/>
      <c r="G252" s="108"/>
      <c r="H252" s="108"/>
      <c r="I252" s="108"/>
      <c r="J252" s="108"/>
      <c r="K252" s="108"/>
      <c r="L252" s="108"/>
    </row>
    <row r="253" spans="6:12">
      <c r="F253" s="108"/>
      <c r="G253" s="108"/>
      <c r="H253" s="108"/>
      <c r="I253" s="108"/>
      <c r="J253" s="108"/>
      <c r="K253" s="108"/>
      <c r="L253" s="108"/>
    </row>
    <row r="254" spans="6:12">
      <c r="F254" s="108"/>
      <c r="G254" s="108"/>
      <c r="H254" s="108"/>
      <c r="I254" s="108"/>
      <c r="J254" s="108"/>
      <c r="K254" s="108"/>
      <c r="L254" s="108"/>
    </row>
    <row r="255" spans="6:12">
      <c r="F255" s="108"/>
      <c r="G255" s="108"/>
      <c r="H255" s="108"/>
      <c r="I255" s="108"/>
      <c r="J255" s="108"/>
      <c r="K255" s="108"/>
      <c r="L255" s="108"/>
    </row>
    <row r="256" spans="6:12">
      <c r="F256" s="108"/>
      <c r="G256" s="108"/>
      <c r="H256" s="108"/>
      <c r="I256" s="108"/>
      <c r="J256" s="108"/>
      <c r="K256" s="108"/>
      <c r="L256" s="108"/>
    </row>
    <row r="257" spans="6:12">
      <c r="F257" s="108"/>
      <c r="G257" s="108"/>
      <c r="H257" s="108"/>
      <c r="I257" s="108"/>
      <c r="J257" s="108"/>
      <c r="K257" s="108"/>
      <c r="L257" s="108"/>
    </row>
    <row r="258" spans="6:12">
      <c r="F258" s="108"/>
      <c r="G258" s="108"/>
      <c r="H258" s="108"/>
      <c r="I258" s="108"/>
      <c r="J258" s="108"/>
      <c r="K258" s="108"/>
      <c r="L258" s="108"/>
    </row>
    <row r="259" spans="6:12">
      <c r="F259" s="108"/>
      <c r="G259" s="108"/>
      <c r="H259" s="108"/>
      <c r="I259" s="108"/>
      <c r="J259" s="108"/>
      <c r="K259" s="108"/>
      <c r="L259" s="108"/>
    </row>
    <row r="260" spans="6:12">
      <c r="F260" s="108"/>
      <c r="G260" s="108"/>
      <c r="H260" s="108"/>
      <c r="I260" s="108"/>
      <c r="J260" s="108"/>
      <c r="K260" s="108"/>
      <c r="L260" s="108"/>
    </row>
    <row r="261" spans="6:12">
      <c r="F261" s="108"/>
      <c r="G261" s="108"/>
      <c r="H261" s="108"/>
      <c r="I261" s="108"/>
      <c r="J261" s="108"/>
      <c r="K261" s="108"/>
      <c r="L261" s="108"/>
    </row>
    <row r="262" spans="6:12">
      <c r="F262" s="108"/>
      <c r="G262" s="108"/>
      <c r="H262" s="108"/>
      <c r="I262" s="108"/>
      <c r="J262" s="108"/>
      <c r="K262" s="108"/>
      <c r="L262" s="108"/>
    </row>
    <row r="263" spans="6:12">
      <c r="F263" s="108"/>
      <c r="G263" s="108"/>
      <c r="H263" s="108"/>
      <c r="I263" s="108"/>
      <c r="J263" s="108"/>
      <c r="K263" s="108"/>
      <c r="L263" s="108"/>
    </row>
    <row r="264" spans="6:12">
      <c r="F264" s="108"/>
      <c r="G264" s="108"/>
      <c r="H264" s="108"/>
      <c r="I264" s="108"/>
      <c r="J264" s="108"/>
      <c r="K264" s="108"/>
      <c r="L264" s="108"/>
    </row>
    <row r="265" spans="6:12">
      <c r="F265" s="108"/>
      <c r="G265" s="108"/>
      <c r="H265" s="108"/>
      <c r="I265" s="108"/>
      <c r="J265" s="108"/>
      <c r="K265" s="108"/>
      <c r="L265" s="108"/>
    </row>
    <row r="266" spans="6:12">
      <c r="F266" s="108"/>
      <c r="G266" s="108"/>
      <c r="H266" s="108"/>
      <c r="I266" s="108"/>
      <c r="J266" s="108"/>
      <c r="K266" s="108"/>
      <c r="L266" s="108"/>
    </row>
    <row r="267" spans="6:12">
      <c r="F267" s="108"/>
      <c r="G267" s="108"/>
      <c r="H267" s="108"/>
      <c r="I267" s="108"/>
      <c r="J267" s="108"/>
      <c r="K267" s="108"/>
      <c r="L267" s="108"/>
    </row>
    <row r="268" spans="6:12">
      <c r="F268" s="108"/>
      <c r="G268" s="108"/>
      <c r="H268" s="108"/>
      <c r="I268" s="108"/>
      <c r="J268" s="108"/>
      <c r="K268" s="108"/>
      <c r="L268" s="108"/>
    </row>
    <row r="269" spans="6:12">
      <c r="F269" s="108"/>
      <c r="G269" s="108"/>
      <c r="H269" s="108"/>
      <c r="I269" s="108"/>
      <c r="J269" s="108"/>
      <c r="K269" s="108"/>
      <c r="L269" s="108"/>
    </row>
    <row r="270" spans="6:12">
      <c r="F270" s="108"/>
      <c r="G270" s="108"/>
      <c r="H270" s="108"/>
      <c r="I270" s="108"/>
      <c r="J270" s="108"/>
      <c r="K270" s="108"/>
      <c r="L270" s="108"/>
    </row>
    <row r="271" spans="6:12">
      <c r="F271" s="108"/>
      <c r="G271" s="108"/>
      <c r="H271" s="108"/>
      <c r="I271" s="108"/>
      <c r="J271" s="108"/>
      <c r="K271" s="108"/>
      <c r="L271" s="108"/>
    </row>
    <row r="272" spans="6:12">
      <c r="F272" s="108"/>
      <c r="G272" s="108"/>
      <c r="H272" s="108"/>
      <c r="I272" s="108"/>
      <c r="J272" s="108"/>
      <c r="K272" s="108"/>
      <c r="L272" s="108"/>
    </row>
    <row r="273" spans="6:12">
      <c r="F273" s="108"/>
      <c r="G273" s="108"/>
      <c r="H273" s="108"/>
      <c r="I273" s="108"/>
      <c r="J273" s="108"/>
      <c r="K273" s="108"/>
      <c r="L273" s="108"/>
    </row>
    <row r="274" spans="6:12">
      <c r="F274" s="108"/>
      <c r="G274" s="108"/>
      <c r="H274" s="108"/>
      <c r="I274" s="108"/>
      <c r="J274" s="108"/>
      <c r="K274" s="108"/>
      <c r="L274" s="108"/>
    </row>
    <row r="275" spans="6:12">
      <c r="F275" s="108"/>
      <c r="G275" s="108"/>
      <c r="H275" s="108"/>
      <c r="I275" s="108"/>
      <c r="J275" s="108"/>
      <c r="K275" s="108"/>
      <c r="L275" s="108"/>
    </row>
    <row r="276" spans="6:12">
      <c r="F276" s="108"/>
      <c r="G276" s="108"/>
      <c r="H276" s="108"/>
      <c r="I276" s="108"/>
      <c r="J276" s="108"/>
      <c r="K276" s="108"/>
      <c r="L276" s="108"/>
    </row>
    <row r="277" spans="6:12">
      <c r="F277" s="108"/>
      <c r="G277" s="108"/>
      <c r="H277" s="108"/>
      <c r="I277" s="108"/>
      <c r="J277" s="108"/>
      <c r="K277" s="108"/>
      <c r="L277" s="108"/>
    </row>
    <row r="278" spans="6:12">
      <c r="F278" s="108"/>
      <c r="G278" s="108"/>
      <c r="H278" s="108"/>
      <c r="I278" s="108"/>
      <c r="J278" s="108"/>
      <c r="K278" s="108"/>
      <c r="L278" s="108"/>
    </row>
    <row r="279" spans="6:12">
      <c r="F279" s="108"/>
      <c r="G279" s="108"/>
      <c r="H279" s="108"/>
      <c r="I279" s="108"/>
      <c r="J279" s="108"/>
      <c r="K279" s="108"/>
      <c r="L279" s="108"/>
    </row>
    <row r="280" spans="6:12">
      <c r="F280" s="108"/>
      <c r="G280" s="108"/>
      <c r="H280" s="108"/>
      <c r="I280" s="108"/>
      <c r="J280" s="108"/>
      <c r="K280" s="108"/>
      <c r="L280" s="108"/>
    </row>
    <row r="281" spans="6:12">
      <c r="F281" s="108"/>
      <c r="G281" s="108"/>
      <c r="H281" s="108"/>
      <c r="I281" s="108"/>
      <c r="J281" s="108"/>
      <c r="K281" s="108"/>
      <c r="L281" s="108"/>
    </row>
    <row r="282" spans="6:12">
      <c r="F282" s="108"/>
      <c r="G282" s="108"/>
      <c r="H282" s="108"/>
      <c r="I282" s="108"/>
      <c r="J282" s="108"/>
      <c r="K282" s="108"/>
      <c r="L282" s="108"/>
    </row>
    <row r="283" spans="6:12">
      <c r="F283" s="108"/>
      <c r="G283" s="108"/>
      <c r="H283" s="108"/>
      <c r="I283" s="108"/>
      <c r="J283" s="108"/>
      <c r="K283" s="108"/>
      <c r="L283" s="108"/>
    </row>
    <row r="284" spans="6:12">
      <c r="F284" s="108"/>
      <c r="G284" s="108"/>
      <c r="H284" s="108"/>
      <c r="I284" s="108"/>
      <c r="J284" s="108"/>
      <c r="K284" s="108"/>
      <c r="L284" s="108"/>
    </row>
    <row r="285" spans="6:12">
      <c r="F285" s="108"/>
      <c r="G285" s="108"/>
      <c r="H285" s="108"/>
      <c r="I285" s="108"/>
      <c r="J285" s="108"/>
      <c r="K285" s="108"/>
      <c r="L285" s="108"/>
    </row>
    <row r="286" spans="6:12">
      <c r="F286" s="108"/>
      <c r="G286" s="108"/>
      <c r="H286" s="108"/>
      <c r="I286" s="108"/>
      <c r="J286" s="108"/>
      <c r="K286" s="108"/>
      <c r="L286" s="108"/>
    </row>
    <row r="287" spans="6:12">
      <c r="F287" s="108"/>
      <c r="G287" s="108"/>
      <c r="H287" s="108"/>
      <c r="I287" s="108"/>
      <c r="J287" s="108"/>
      <c r="K287" s="108"/>
      <c r="L287" s="108"/>
    </row>
    <row r="288" spans="6:12">
      <c r="F288" s="108"/>
      <c r="G288" s="108"/>
      <c r="H288" s="108"/>
      <c r="I288" s="108"/>
      <c r="J288" s="108"/>
      <c r="K288" s="108"/>
      <c r="L288" s="108"/>
    </row>
    <row r="289" spans="6:12">
      <c r="F289" s="108"/>
      <c r="G289" s="108"/>
      <c r="H289" s="108"/>
      <c r="I289" s="108"/>
      <c r="J289" s="108"/>
      <c r="K289" s="108"/>
      <c r="L289" s="108"/>
    </row>
    <row r="290" spans="6:12">
      <c r="F290" s="108"/>
      <c r="G290" s="108"/>
      <c r="H290" s="108"/>
      <c r="I290" s="108"/>
      <c r="J290" s="108"/>
      <c r="K290" s="108"/>
      <c r="L290" s="108"/>
    </row>
    <row r="291" spans="6:12">
      <c r="F291" s="108"/>
      <c r="G291" s="108"/>
      <c r="H291" s="108"/>
      <c r="I291" s="108"/>
      <c r="J291" s="108"/>
      <c r="K291" s="108"/>
      <c r="L291" s="108"/>
    </row>
    <row r="292" spans="6:12">
      <c r="F292" s="108"/>
      <c r="G292" s="108"/>
      <c r="H292" s="108"/>
      <c r="I292" s="108"/>
      <c r="J292" s="108"/>
      <c r="K292" s="108"/>
      <c r="L292" s="108"/>
    </row>
    <row r="293" spans="6:12">
      <c r="F293" s="108"/>
      <c r="G293" s="108"/>
      <c r="H293" s="108"/>
      <c r="I293" s="108"/>
      <c r="J293" s="108"/>
      <c r="K293" s="108"/>
      <c r="L293" s="108"/>
    </row>
    <row r="294" spans="6:12">
      <c r="F294" s="108"/>
      <c r="G294" s="108"/>
      <c r="H294" s="108"/>
      <c r="I294" s="108"/>
      <c r="J294" s="108"/>
      <c r="K294" s="108"/>
      <c r="L294" s="108"/>
    </row>
    <row r="295" spans="6:12">
      <c r="F295" s="108"/>
      <c r="G295" s="108"/>
      <c r="H295" s="108"/>
      <c r="I295" s="108"/>
      <c r="J295" s="108"/>
      <c r="K295" s="108"/>
      <c r="L295" s="108"/>
    </row>
    <row r="296" spans="6:12">
      <c r="F296" s="108"/>
      <c r="G296" s="108"/>
      <c r="H296" s="108"/>
      <c r="I296" s="108"/>
      <c r="J296" s="108"/>
      <c r="K296" s="108"/>
      <c r="L296" s="108"/>
    </row>
    <row r="297" spans="6:12">
      <c r="F297" s="108"/>
      <c r="G297" s="108"/>
      <c r="H297" s="108"/>
      <c r="I297" s="108"/>
      <c r="J297" s="108"/>
      <c r="K297" s="108"/>
      <c r="L297" s="108"/>
    </row>
    <row r="298" spans="6:12">
      <c r="F298" s="108"/>
      <c r="G298" s="108"/>
      <c r="H298" s="108"/>
      <c r="I298" s="108"/>
      <c r="J298" s="108"/>
      <c r="K298" s="108"/>
      <c r="L298" s="108"/>
    </row>
    <row r="299" spans="6:12">
      <c r="F299" s="108"/>
      <c r="G299" s="108"/>
      <c r="H299" s="108"/>
      <c r="I299" s="108"/>
      <c r="J299" s="108"/>
      <c r="K299" s="108"/>
      <c r="L299" s="108"/>
    </row>
    <row r="300" spans="6:12">
      <c r="F300" s="108"/>
      <c r="G300" s="108"/>
      <c r="H300" s="108"/>
      <c r="I300" s="108"/>
      <c r="J300" s="108"/>
      <c r="K300" s="108"/>
      <c r="L300" s="108"/>
    </row>
    <row r="301" spans="6:12">
      <c r="F301" s="108"/>
      <c r="G301" s="108"/>
      <c r="H301" s="108"/>
      <c r="I301" s="108"/>
      <c r="J301" s="108"/>
      <c r="K301" s="108"/>
      <c r="L301" s="108"/>
    </row>
    <row r="302" spans="6:12">
      <c r="F302" s="108"/>
      <c r="G302" s="108"/>
      <c r="H302" s="108"/>
      <c r="I302" s="108"/>
      <c r="J302" s="108"/>
      <c r="K302" s="108"/>
      <c r="L302" s="108"/>
    </row>
    <row r="303" spans="6:12">
      <c r="F303" s="108"/>
      <c r="G303" s="108"/>
      <c r="H303" s="108"/>
      <c r="I303" s="108"/>
      <c r="J303" s="108"/>
      <c r="K303" s="108"/>
      <c r="L303" s="108"/>
    </row>
    <row r="304" spans="6:12">
      <c r="F304" s="108"/>
      <c r="G304" s="108"/>
      <c r="H304" s="108"/>
      <c r="I304" s="108"/>
      <c r="J304" s="108"/>
      <c r="K304" s="108"/>
      <c r="L304" s="108"/>
    </row>
    <row r="305" spans="6:12">
      <c r="F305" s="108"/>
      <c r="G305" s="108"/>
      <c r="H305" s="108"/>
      <c r="I305" s="108"/>
      <c r="J305" s="108"/>
      <c r="K305" s="108"/>
      <c r="L305" s="108"/>
    </row>
    <row r="306" spans="6:12">
      <c r="F306" s="108"/>
      <c r="G306" s="108"/>
      <c r="H306" s="108"/>
      <c r="I306" s="108"/>
      <c r="J306" s="108"/>
      <c r="K306" s="108"/>
      <c r="L306" s="108"/>
    </row>
    <row r="307" spans="6:12">
      <c r="F307" s="108"/>
      <c r="G307" s="108"/>
      <c r="H307" s="108"/>
      <c r="I307" s="108"/>
      <c r="J307" s="108"/>
      <c r="K307" s="108"/>
      <c r="L307" s="108"/>
    </row>
    <row r="308" spans="6:12">
      <c r="F308" s="108"/>
      <c r="G308" s="108"/>
      <c r="H308" s="108"/>
      <c r="I308" s="108"/>
      <c r="J308" s="108"/>
      <c r="K308" s="108"/>
      <c r="L308" s="108"/>
    </row>
    <row r="309" spans="6:12">
      <c r="F309" s="108"/>
      <c r="G309" s="108"/>
      <c r="H309" s="108"/>
      <c r="I309" s="108"/>
      <c r="J309" s="108"/>
      <c r="K309" s="108"/>
      <c r="L309" s="108"/>
    </row>
    <row r="310" spans="6:12">
      <c r="F310" s="108"/>
      <c r="G310" s="108"/>
      <c r="H310" s="108"/>
      <c r="I310" s="108"/>
      <c r="J310" s="108"/>
      <c r="K310" s="108"/>
      <c r="L310" s="108"/>
    </row>
    <row r="311" spans="6:12">
      <c r="F311" s="108"/>
      <c r="G311" s="108"/>
      <c r="H311" s="108"/>
      <c r="I311" s="108"/>
      <c r="J311" s="108"/>
      <c r="K311" s="108"/>
      <c r="L311" s="108"/>
    </row>
    <row r="312" spans="6:12">
      <c r="F312" s="108"/>
      <c r="G312" s="108"/>
      <c r="H312" s="108"/>
      <c r="I312" s="108"/>
      <c r="J312" s="108"/>
      <c r="K312" s="108"/>
      <c r="L312" s="108"/>
    </row>
    <row r="313" spans="6:12">
      <c r="F313" s="108"/>
      <c r="G313" s="108"/>
      <c r="H313" s="108"/>
      <c r="I313" s="108"/>
      <c r="J313" s="108"/>
      <c r="K313" s="108"/>
      <c r="L313" s="108"/>
    </row>
    <row r="314" spans="6:12">
      <c r="F314" s="108"/>
      <c r="G314" s="108"/>
      <c r="H314" s="108"/>
      <c r="I314" s="108"/>
      <c r="J314" s="108"/>
      <c r="K314" s="108"/>
      <c r="L314" s="108"/>
    </row>
    <row r="315" spans="6:12">
      <c r="F315" s="108"/>
      <c r="G315" s="108"/>
      <c r="H315" s="108"/>
      <c r="I315" s="108"/>
      <c r="J315" s="108"/>
      <c r="K315" s="108"/>
      <c r="L315" s="108"/>
    </row>
    <row r="316" spans="6:12">
      <c r="F316" s="108"/>
      <c r="G316" s="108"/>
      <c r="H316" s="108"/>
      <c r="I316" s="108"/>
      <c r="J316" s="108"/>
      <c r="K316" s="108"/>
      <c r="L316" s="108"/>
    </row>
    <row r="317" spans="6:12">
      <c r="F317" s="108"/>
      <c r="G317" s="108"/>
      <c r="H317" s="108"/>
      <c r="I317" s="108"/>
      <c r="J317" s="108"/>
      <c r="K317" s="108"/>
      <c r="L317" s="108"/>
    </row>
    <row r="318" spans="6:12">
      <c r="F318" s="108"/>
      <c r="G318" s="108"/>
      <c r="H318" s="108"/>
      <c r="I318" s="108"/>
      <c r="J318" s="108"/>
      <c r="K318" s="108"/>
      <c r="L318" s="108"/>
    </row>
    <row r="319" spans="6:12">
      <c r="F319" s="108"/>
      <c r="G319" s="108"/>
      <c r="H319" s="108"/>
      <c r="I319" s="108"/>
      <c r="J319" s="108"/>
      <c r="K319" s="108"/>
      <c r="L319" s="108"/>
    </row>
    <row r="320" spans="6:12">
      <c r="F320" s="108"/>
      <c r="G320" s="108"/>
      <c r="H320" s="108"/>
      <c r="I320" s="108"/>
      <c r="J320" s="108"/>
      <c r="K320" s="108"/>
      <c r="L320" s="108"/>
    </row>
    <row r="321" spans="6:12">
      <c r="F321" s="108"/>
      <c r="G321" s="108"/>
      <c r="H321" s="108"/>
      <c r="I321" s="108"/>
      <c r="J321" s="108"/>
      <c r="K321" s="108"/>
      <c r="L321" s="108"/>
    </row>
    <row r="322" spans="6:12">
      <c r="F322" s="108"/>
      <c r="G322" s="108"/>
      <c r="H322" s="108"/>
      <c r="I322" s="108"/>
      <c r="J322" s="108"/>
      <c r="K322" s="108"/>
      <c r="L322" s="108"/>
    </row>
    <row r="323" spans="6:12">
      <c r="F323" s="108"/>
      <c r="G323" s="108"/>
      <c r="H323" s="108"/>
      <c r="I323" s="108"/>
      <c r="J323" s="108"/>
      <c r="K323" s="108"/>
      <c r="L323" s="108"/>
    </row>
    <row r="324" spans="6:12">
      <c r="F324" s="108"/>
      <c r="G324" s="108"/>
      <c r="H324" s="108"/>
      <c r="I324" s="108"/>
      <c r="J324" s="108"/>
      <c r="K324" s="108"/>
      <c r="L324" s="108"/>
    </row>
    <row r="325" spans="6:12">
      <c r="F325" s="108"/>
      <c r="G325" s="108"/>
      <c r="H325" s="108"/>
      <c r="I325" s="108"/>
      <c r="J325" s="108"/>
      <c r="K325" s="108"/>
      <c r="L325" s="108"/>
    </row>
    <row r="326" spans="6:12">
      <c r="F326" s="108"/>
      <c r="G326" s="108"/>
      <c r="H326" s="108"/>
      <c r="I326" s="108"/>
      <c r="J326" s="108"/>
      <c r="K326" s="108"/>
      <c r="L326" s="108"/>
    </row>
    <row r="327" spans="6:12">
      <c r="F327" s="108"/>
      <c r="G327" s="108"/>
      <c r="H327" s="108"/>
      <c r="I327" s="108"/>
      <c r="J327" s="108"/>
      <c r="K327" s="108"/>
      <c r="L327" s="108"/>
    </row>
    <row r="328" spans="6:12">
      <c r="F328" s="108"/>
      <c r="G328" s="108"/>
      <c r="H328" s="108"/>
      <c r="I328" s="108"/>
      <c r="J328" s="108"/>
      <c r="K328" s="108"/>
      <c r="L328" s="108"/>
    </row>
    <row r="329" spans="6:12">
      <c r="F329" s="108"/>
      <c r="G329" s="108"/>
      <c r="H329" s="108"/>
      <c r="I329" s="108"/>
      <c r="J329" s="108"/>
      <c r="K329" s="108"/>
      <c r="L329" s="108"/>
    </row>
    <row r="330" spans="6:12">
      <c r="F330" s="108"/>
      <c r="G330" s="108"/>
      <c r="H330" s="108"/>
      <c r="I330" s="108"/>
      <c r="J330" s="108"/>
      <c r="K330" s="108"/>
      <c r="L330" s="108"/>
    </row>
    <row r="331" spans="6:12">
      <c r="F331" s="108"/>
      <c r="G331" s="108"/>
      <c r="H331" s="108"/>
      <c r="I331" s="108"/>
      <c r="J331" s="108"/>
      <c r="K331" s="108"/>
      <c r="L331" s="108"/>
    </row>
    <row r="332" spans="6:12">
      <c r="F332" s="108"/>
      <c r="G332" s="108"/>
      <c r="H332" s="108"/>
      <c r="I332" s="108"/>
      <c r="J332" s="108"/>
      <c r="K332" s="108"/>
      <c r="L332" s="108"/>
    </row>
    <row r="333" spans="6:12">
      <c r="F333" s="108"/>
      <c r="G333" s="108"/>
      <c r="H333" s="108"/>
      <c r="I333" s="108"/>
      <c r="J333" s="108"/>
      <c r="K333" s="108"/>
      <c r="L333" s="108"/>
    </row>
    <row r="334" spans="6:12">
      <c r="F334" s="108"/>
      <c r="G334" s="108"/>
      <c r="H334" s="108"/>
      <c r="I334" s="108"/>
      <c r="J334" s="108"/>
      <c r="K334" s="108"/>
      <c r="L334" s="108"/>
    </row>
    <row r="335" spans="6:12">
      <c r="F335" s="108"/>
      <c r="G335" s="108"/>
      <c r="H335" s="108"/>
      <c r="I335" s="108"/>
      <c r="J335" s="108"/>
      <c r="K335" s="108"/>
      <c r="L335" s="108"/>
    </row>
    <row r="336" spans="6:12">
      <c r="F336" s="108"/>
      <c r="G336" s="108"/>
      <c r="H336" s="108"/>
      <c r="I336" s="108"/>
      <c r="J336" s="108"/>
      <c r="K336" s="108"/>
      <c r="L336" s="108"/>
    </row>
    <row r="337" spans="6:12">
      <c r="F337" s="108"/>
      <c r="G337" s="108"/>
      <c r="H337" s="108"/>
      <c r="I337" s="108"/>
      <c r="J337" s="108"/>
      <c r="K337" s="108"/>
      <c r="L337" s="108"/>
    </row>
    <row r="338" spans="6:12">
      <c r="F338" s="108"/>
      <c r="G338" s="108"/>
      <c r="H338" s="108"/>
      <c r="I338" s="108"/>
      <c r="J338" s="108"/>
      <c r="K338" s="108"/>
      <c r="L338" s="108"/>
    </row>
    <row r="339" spans="6:12">
      <c r="F339" s="108"/>
      <c r="G339" s="108"/>
      <c r="H339" s="108"/>
      <c r="I339" s="108"/>
      <c r="J339" s="108"/>
      <c r="K339" s="108"/>
      <c r="L339" s="108"/>
    </row>
    <row r="340" spans="6:12">
      <c r="F340" s="108"/>
      <c r="G340" s="108"/>
      <c r="H340" s="108"/>
      <c r="I340" s="108"/>
      <c r="J340" s="108"/>
      <c r="K340" s="108"/>
      <c r="L340" s="108"/>
    </row>
    <row r="341" spans="6:12">
      <c r="F341" s="108"/>
      <c r="G341" s="108"/>
      <c r="H341" s="108"/>
      <c r="I341" s="108"/>
      <c r="J341" s="108"/>
      <c r="K341" s="108"/>
      <c r="L341" s="108"/>
    </row>
    <row r="342" spans="6:12">
      <c r="F342" s="108"/>
      <c r="G342" s="108"/>
      <c r="H342" s="108"/>
      <c r="I342" s="108"/>
      <c r="J342" s="108"/>
      <c r="K342" s="108"/>
      <c r="L342" s="108"/>
    </row>
    <row r="343" spans="6:12">
      <c r="F343" s="108"/>
      <c r="G343" s="108"/>
      <c r="H343" s="108"/>
      <c r="I343" s="108"/>
      <c r="J343" s="108"/>
      <c r="K343" s="108"/>
      <c r="L343" s="108"/>
    </row>
    <row r="344" spans="6:12">
      <c r="F344" s="108"/>
      <c r="G344" s="108"/>
      <c r="H344" s="108"/>
      <c r="I344" s="108"/>
      <c r="J344" s="108"/>
      <c r="K344" s="108"/>
      <c r="L344" s="108"/>
    </row>
    <row r="345" spans="6:12">
      <c r="F345" s="108"/>
      <c r="G345" s="108"/>
      <c r="H345" s="108"/>
      <c r="I345" s="108"/>
      <c r="J345" s="108"/>
      <c r="K345" s="108"/>
      <c r="L345" s="108"/>
    </row>
    <row r="346" spans="6:12">
      <c r="F346" s="108"/>
      <c r="G346" s="108"/>
      <c r="H346" s="108"/>
      <c r="I346" s="108"/>
      <c r="J346" s="108"/>
      <c r="K346" s="108"/>
      <c r="L346" s="108"/>
    </row>
    <row r="347" spans="6:12">
      <c r="F347" s="108"/>
      <c r="G347" s="108"/>
      <c r="H347" s="108"/>
      <c r="I347" s="108"/>
      <c r="J347" s="108"/>
      <c r="K347" s="108"/>
      <c r="L347" s="108"/>
    </row>
    <row r="348" spans="6:12">
      <c r="F348" s="108"/>
      <c r="G348" s="108"/>
      <c r="H348" s="108"/>
      <c r="I348" s="108"/>
      <c r="J348" s="108"/>
      <c r="K348" s="108"/>
      <c r="L348" s="108"/>
    </row>
    <row r="349" spans="6:12">
      <c r="F349" s="108"/>
      <c r="G349" s="108"/>
      <c r="H349" s="108"/>
      <c r="I349" s="108"/>
      <c r="J349" s="108"/>
      <c r="K349" s="108"/>
      <c r="L349" s="108"/>
    </row>
    <row r="350" spans="6:12">
      <c r="F350" s="108"/>
      <c r="G350" s="108"/>
      <c r="H350" s="108"/>
      <c r="I350" s="108"/>
      <c r="J350" s="108"/>
      <c r="K350" s="108"/>
      <c r="L350" s="108"/>
    </row>
    <row r="351" spans="6:12">
      <c r="F351" s="108"/>
      <c r="G351" s="108"/>
      <c r="H351" s="108"/>
      <c r="I351" s="108"/>
      <c r="J351" s="108"/>
      <c r="K351" s="108"/>
      <c r="L351" s="108"/>
    </row>
    <row r="352" spans="6:12">
      <c r="F352" s="108"/>
      <c r="G352" s="108"/>
      <c r="H352" s="108"/>
      <c r="I352" s="108"/>
      <c r="J352" s="108"/>
      <c r="K352" s="108"/>
      <c r="L352" s="108"/>
    </row>
    <row r="353" spans="6:12">
      <c r="F353" s="108"/>
      <c r="G353" s="108"/>
      <c r="H353" s="108"/>
      <c r="I353" s="108"/>
      <c r="J353" s="108"/>
      <c r="K353" s="108"/>
      <c r="L353" s="108"/>
    </row>
    <row r="354" spans="6:12">
      <c r="F354" s="108"/>
      <c r="G354" s="108"/>
      <c r="H354" s="108"/>
      <c r="I354" s="108"/>
      <c r="J354" s="108"/>
      <c r="K354" s="108"/>
      <c r="L354" s="108"/>
    </row>
    <row r="355" spans="6:12">
      <c r="F355" s="108"/>
      <c r="G355" s="108"/>
      <c r="H355" s="108"/>
      <c r="I355" s="108"/>
      <c r="J355" s="108"/>
      <c r="K355" s="108"/>
      <c r="L355" s="108"/>
    </row>
    <row r="356" spans="6:12">
      <c r="F356" s="108"/>
      <c r="G356" s="108"/>
      <c r="H356" s="108"/>
      <c r="I356" s="108"/>
      <c r="J356" s="108"/>
      <c r="K356" s="108"/>
      <c r="L356" s="108"/>
    </row>
    <row r="357" spans="6:12">
      <c r="F357" s="108"/>
      <c r="G357" s="108"/>
      <c r="H357" s="108"/>
      <c r="I357" s="108"/>
      <c r="J357" s="108"/>
      <c r="K357" s="108"/>
      <c r="L357" s="108"/>
    </row>
    <row r="358" spans="6:12">
      <c r="F358" s="108"/>
      <c r="G358" s="108"/>
      <c r="H358" s="108"/>
      <c r="I358" s="108"/>
      <c r="J358" s="108"/>
      <c r="K358" s="108"/>
      <c r="L358" s="108"/>
    </row>
    <row r="359" spans="6:12">
      <c r="F359" s="108"/>
      <c r="G359" s="108"/>
      <c r="H359" s="108"/>
      <c r="I359" s="108"/>
      <c r="J359" s="108"/>
      <c r="K359" s="108"/>
      <c r="L359" s="108"/>
    </row>
    <row r="360" spans="6:12">
      <c r="F360" s="108"/>
      <c r="G360" s="108"/>
      <c r="H360" s="108"/>
      <c r="I360" s="108"/>
      <c r="J360" s="108"/>
      <c r="K360" s="108"/>
      <c r="L360" s="108"/>
    </row>
    <row r="361" spans="6:12">
      <c r="F361" s="108"/>
      <c r="G361" s="108"/>
      <c r="H361" s="108"/>
      <c r="I361" s="108"/>
      <c r="J361" s="108"/>
      <c r="K361" s="108"/>
      <c r="L361" s="108"/>
    </row>
    <row r="362" spans="6:12">
      <c r="F362" s="108"/>
      <c r="G362" s="108"/>
      <c r="H362" s="108"/>
      <c r="I362" s="108"/>
      <c r="J362" s="108"/>
      <c r="K362" s="108"/>
      <c r="L362" s="108"/>
    </row>
    <row r="363" spans="6:12">
      <c r="F363" s="108"/>
      <c r="G363" s="108"/>
      <c r="H363" s="108"/>
      <c r="I363" s="108"/>
      <c r="J363" s="108"/>
      <c r="K363" s="108"/>
      <c r="L363" s="108"/>
    </row>
    <row r="364" spans="6:12">
      <c r="F364" s="108"/>
      <c r="G364" s="108"/>
      <c r="H364" s="108"/>
      <c r="I364" s="108"/>
      <c r="J364" s="108"/>
      <c r="K364" s="108"/>
      <c r="L364" s="108"/>
    </row>
    <row r="365" spans="6:12">
      <c r="F365" s="108"/>
      <c r="G365" s="108"/>
      <c r="H365" s="108"/>
      <c r="I365" s="108"/>
      <c r="J365" s="108"/>
      <c r="K365" s="108"/>
      <c r="L365" s="108"/>
    </row>
    <row r="366" spans="6:12">
      <c r="F366" s="108"/>
      <c r="G366" s="108"/>
      <c r="H366" s="108"/>
      <c r="I366" s="108"/>
      <c r="J366" s="108"/>
      <c r="K366" s="108"/>
      <c r="L366" s="108"/>
    </row>
    <row r="367" spans="6:12">
      <c r="F367" s="108"/>
      <c r="G367" s="108"/>
      <c r="H367" s="108"/>
      <c r="I367" s="108"/>
      <c r="J367" s="108"/>
      <c r="K367" s="108"/>
      <c r="L367" s="108"/>
    </row>
    <row r="368" spans="6:12">
      <c r="F368" s="108"/>
      <c r="G368" s="108"/>
      <c r="H368" s="108"/>
      <c r="I368" s="108"/>
      <c r="J368" s="108"/>
      <c r="K368" s="108"/>
      <c r="L368" s="108"/>
    </row>
    <row r="369" spans="6:12">
      <c r="F369" s="108"/>
      <c r="G369" s="108"/>
      <c r="H369" s="108"/>
      <c r="I369" s="108"/>
      <c r="J369" s="108"/>
      <c r="K369" s="108"/>
      <c r="L369" s="108"/>
    </row>
    <row r="370" spans="6:12">
      <c r="F370" s="108"/>
      <c r="G370" s="108"/>
      <c r="H370" s="108"/>
      <c r="I370" s="108"/>
      <c r="J370" s="108"/>
      <c r="K370" s="108"/>
      <c r="L370" s="108"/>
    </row>
    <row r="371" spans="6:12">
      <c r="F371" s="108"/>
      <c r="G371" s="108"/>
      <c r="H371" s="108"/>
      <c r="I371" s="108"/>
      <c r="J371" s="108"/>
      <c r="K371" s="108"/>
      <c r="L371" s="108"/>
    </row>
    <row r="372" spans="6:12">
      <c r="F372" s="108"/>
      <c r="G372" s="108"/>
      <c r="H372" s="108"/>
      <c r="I372" s="108"/>
      <c r="J372" s="108"/>
      <c r="K372" s="108"/>
      <c r="L372" s="108"/>
    </row>
    <row r="373" spans="6:12">
      <c r="F373" s="108"/>
      <c r="G373" s="108"/>
      <c r="H373" s="108"/>
      <c r="I373" s="108"/>
      <c r="J373" s="108"/>
      <c r="K373" s="108"/>
      <c r="L373" s="108"/>
    </row>
    <row r="374" spans="6:12">
      <c r="F374" s="108"/>
      <c r="G374" s="108"/>
      <c r="H374" s="108"/>
      <c r="I374" s="108"/>
      <c r="J374" s="108"/>
      <c r="K374" s="108"/>
      <c r="L374" s="108"/>
    </row>
    <row r="375" spans="6:12">
      <c r="F375" s="108"/>
      <c r="G375" s="108"/>
      <c r="H375" s="108"/>
      <c r="I375" s="108"/>
      <c r="J375" s="108"/>
      <c r="K375" s="108"/>
      <c r="L375" s="108"/>
    </row>
    <row r="376" spans="6:12">
      <c r="F376" s="108"/>
      <c r="G376" s="108"/>
      <c r="H376" s="108"/>
      <c r="I376" s="108"/>
      <c r="J376" s="108"/>
      <c r="K376" s="108"/>
      <c r="L376" s="108"/>
    </row>
    <row r="377" spans="6:12">
      <c r="F377" s="108"/>
      <c r="G377" s="108"/>
      <c r="H377" s="108"/>
      <c r="I377" s="108"/>
      <c r="J377" s="108"/>
      <c r="K377" s="108"/>
      <c r="L377" s="108"/>
    </row>
    <row r="378" spans="6:12">
      <c r="F378" s="108"/>
      <c r="G378" s="108"/>
      <c r="H378" s="108"/>
      <c r="I378" s="108"/>
      <c r="J378" s="108"/>
      <c r="K378" s="108"/>
      <c r="L378" s="108"/>
    </row>
    <row r="379" spans="6:12">
      <c r="F379" s="108"/>
      <c r="G379" s="108"/>
      <c r="H379" s="108"/>
      <c r="I379" s="108"/>
      <c r="J379" s="108"/>
      <c r="K379" s="108"/>
      <c r="L379" s="108"/>
    </row>
    <row r="380" spans="6:12">
      <c r="F380" s="108"/>
      <c r="G380" s="108"/>
      <c r="H380" s="108"/>
      <c r="I380" s="108"/>
      <c r="J380" s="108"/>
      <c r="K380" s="108"/>
      <c r="L380" s="108"/>
    </row>
    <row r="381" spans="6:12">
      <c r="F381" s="108"/>
      <c r="G381" s="108"/>
      <c r="H381" s="108"/>
      <c r="I381" s="108"/>
      <c r="J381" s="108"/>
      <c r="K381" s="108"/>
      <c r="L381" s="108"/>
    </row>
    <row r="382" spans="6:12">
      <c r="F382" s="108"/>
      <c r="G382" s="108"/>
      <c r="H382" s="108"/>
      <c r="I382" s="108"/>
      <c r="J382" s="108"/>
      <c r="K382" s="108"/>
      <c r="L382" s="108"/>
    </row>
    <row r="383" spans="6:12">
      <c r="F383" s="108"/>
      <c r="G383" s="108"/>
      <c r="H383" s="108"/>
      <c r="I383" s="108"/>
      <c r="J383" s="108"/>
      <c r="K383" s="108"/>
      <c r="L383" s="108"/>
    </row>
    <row r="384" spans="6:12">
      <c r="F384" s="108"/>
      <c r="G384" s="108"/>
      <c r="H384" s="108"/>
      <c r="I384" s="108"/>
      <c r="J384" s="108"/>
      <c r="K384" s="108"/>
      <c r="L384" s="108"/>
    </row>
    <row r="385" spans="6:12">
      <c r="F385" s="108"/>
      <c r="G385" s="108"/>
      <c r="H385" s="108"/>
      <c r="I385" s="108"/>
      <c r="J385" s="108"/>
      <c r="K385" s="108"/>
      <c r="L385" s="108"/>
    </row>
    <row r="386" spans="6:12">
      <c r="F386" s="108"/>
      <c r="G386" s="108"/>
      <c r="H386" s="108"/>
      <c r="I386" s="108"/>
      <c r="J386" s="108"/>
      <c r="K386" s="108"/>
      <c r="L386" s="108"/>
    </row>
    <row r="387" spans="6:12">
      <c r="F387" s="108"/>
      <c r="G387" s="108"/>
      <c r="H387" s="108"/>
      <c r="I387" s="108"/>
      <c r="J387" s="108"/>
      <c r="K387" s="108"/>
      <c r="L387" s="108"/>
    </row>
    <row r="388" spans="6:12">
      <c r="F388" s="108"/>
      <c r="G388" s="108"/>
      <c r="H388" s="108"/>
      <c r="I388" s="108"/>
      <c r="J388" s="108"/>
      <c r="K388" s="108"/>
      <c r="L388" s="108"/>
    </row>
    <row r="389" spans="6:12">
      <c r="F389" s="108"/>
      <c r="G389" s="108"/>
      <c r="H389" s="108"/>
      <c r="I389" s="108"/>
      <c r="J389" s="108"/>
      <c r="K389" s="108"/>
      <c r="L389" s="108"/>
    </row>
    <row r="390" spans="6:12">
      <c r="F390" s="108"/>
      <c r="G390" s="108"/>
      <c r="H390" s="108"/>
      <c r="I390" s="108"/>
      <c r="J390" s="108"/>
      <c r="K390" s="108"/>
      <c r="L390" s="108"/>
    </row>
    <row r="391" spans="6:12">
      <c r="F391" s="108"/>
      <c r="G391" s="108"/>
      <c r="H391" s="108"/>
      <c r="I391" s="108"/>
      <c r="J391" s="108"/>
      <c r="K391" s="108"/>
      <c r="L391" s="108"/>
    </row>
    <row r="392" spans="6:12">
      <c r="F392" s="108"/>
      <c r="G392" s="108"/>
      <c r="H392" s="108"/>
      <c r="I392" s="108"/>
      <c r="J392" s="108"/>
      <c r="K392" s="108"/>
      <c r="L392" s="108"/>
    </row>
    <row r="393" spans="6:12">
      <c r="F393" s="108"/>
      <c r="G393" s="108"/>
      <c r="H393" s="108"/>
      <c r="I393" s="108"/>
      <c r="J393" s="108"/>
      <c r="K393" s="108"/>
      <c r="L393" s="108"/>
    </row>
    <row r="394" spans="6:12">
      <c r="F394" s="108"/>
      <c r="G394" s="108"/>
      <c r="H394" s="108"/>
      <c r="I394" s="108"/>
      <c r="J394" s="108"/>
      <c r="K394" s="108"/>
      <c r="L394" s="108"/>
    </row>
    <row r="395" spans="6:12">
      <c r="F395" s="108"/>
      <c r="G395" s="108"/>
      <c r="H395" s="108"/>
      <c r="I395" s="108"/>
      <c r="J395" s="108"/>
      <c r="K395" s="108"/>
      <c r="L395" s="108"/>
    </row>
    <row r="396" spans="6:12">
      <c r="F396" s="108"/>
      <c r="G396" s="108"/>
      <c r="H396" s="108"/>
      <c r="I396" s="108"/>
      <c r="J396" s="108"/>
      <c r="K396" s="108"/>
      <c r="L396" s="108"/>
    </row>
    <row r="397" spans="6:12">
      <c r="F397" s="108"/>
      <c r="G397" s="108"/>
      <c r="H397" s="108"/>
      <c r="I397" s="108"/>
      <c r="J397" s="108"/>
      <c r="K397" s="108"/>
      <c r="L397" s="108"/>
    </row>
    <row r="398" spans="6:12">
      <c r="F398" s="108"/>
      <c r="G398" s="108"/>
      <c r="H398" s="108"/>
      <c r="I398" s="108"/>
      <c r="J398" s="108"/>
      <c r="K398" s="108"/>
      <c r="L398" s="108"/>
    </row>
    <row r="399" spans="6:12">
      <c r="F399" s="108"/>
      <c r="G399" s="108"/>
      <c r="H399" s="108"/>
      <c r="I399" s="108"/>
      <c r="J399" s="108"/>
      <c r="K399" s="108"/>
      <c r="L399" s="108"/>
    </row>
    <row r="400" spans="6:12">
      <c r="F400" s="108"/>
      <c r="G400" s="108"/>
      <c r="H400" s="108"/>
      <c r="I400" s="108"/>
      <c r="J400" s="108"/>
      <c r="K400" s="108"/>
      <c r="L400" s="108"/>
    </row>
    <row r="401" spans="6:12">
      <c r="F401" s="108"/>
      <c r="G401" s="108"/>
      <c r="H401" s="108"/>
      <c r="I401" s="108"/>
      <c r="J401" s="108"/>
      <c r="K401" s="108"/>
      <c r="L401" s="108"/>
    </row>
    <row r="402" spans="6:12">
      <c r="F402" s="108"/>
      <c r="G402" s="108"/>
      <c r="H402" s="108"/>
      <c r="I402" s="108"/>
      <c r="J402" s="108"/>
      <c r="K402" s="108"/>
      <c r="L402" s="108"/>
    </row>
    <row r="403" spans="6:12">
      <c r="F403" s="108"/>
      <c r="G403" s="108"/>
      <c r="H403" s="108"/>
      <c r="I403" s="108"/>
      <c r="J403" s="108"/>
      <c r="K403" s="108"/>
      <c r="L403" s="108"/>
    </row>
    <row r="404" spans="6:12">
      <c r="F404" s="108"/>
      <c r="G404" s="108"/>
      <c r="H404" s="108"/>
      <c r="I404" s="108"/>
      <c r="J404" s="108"/>
      <c r="K404" s="108"/>
      <c r="L404" s="108"/>
    </row>
    <row r="405" spans="6:12">
      <c r="F405" s="108"/>
      <c r="G405" s="108"/>
      <c r="H405" s="108"/>
      <c r="I405" s="108"/>
      <c r="J405" s="108"/>
      <c r="K405" s="108"/>
      <c r="L405" s="108"/>
    </row>
    <row r="406" spans="6:12">
      <c r="F406" s="108"/>
      <c r="G406" s="108"/>
      <c r="H406" s="108"/>
      <c r="I406" s="108"/>
      <c r="J406" s="108"/>
      <c r="K406" s="108"/>
      <c r="L406" s="108"/>
    </row>
    <row r="407" spans="6:12">
      <c r="F407" s="108"/>
      <c r="G407" s="108"/>
      <c r="H407" s="108"/>
      <c r="I407" s="108"/>
      <c r="J407" s="108"/>
      <c r="K407" s="108"/>
      <c r="L407" s="108"/>
    </row>
    <row r="408" spans="6:12">
      <c r="F408" s="108"/>
      <c r="G408" s="108"/>
      <c r="H408" s="108"/>
      <c r="I408" s="108"/>
      <c r="J408" s="108"/>
      <c r="K408" s="108"/>
      <c r="L408" s="108"/>
    </row>
    <row r="409" spans="6:12">
      <c r="F409" s="108"/>
      <c r="G409" s="108"/>
      <c r="H409" s="108"/>
      <c r="I409" s="108"/>
      <c r="J409" s="108"/>
      <c r="K409" s="108"/>
      <c r="L409" s="108"/>
    </row>
    <row r="410" spans="6:12">
      <c r="F410" s="108"/>
      <c r="G410" s="108"/>
      <c r="H410" s="108"/>
      <c r="I410" s="108"/>
      <c r="J410" s="108"/>
      <c r="K410" s="108"/>
      <c r="L410" s="108"/>
    </row>
    <row r="411" spans="6:12">
      <c r="F411" s="108"/>
      <c r="G411" s="108"/>
      <c r="H411" s="108"/>
      <c r="I411" s="108"/>
      <c r="J411" s="108"/>
      <c r="K411" s="108"/>
      <c r="L411" s="108"/>
    </row>
    <row r="412" spans="6:12">
      <c r="F412" s="108"/>
      <c r="G412" s="108"/>
      <c r="H412" s="108"/>
      <c r="I412" s="108"/>
      <c r="J412" s="108"/>
      <c r="K412" s="108"/>
      <c r="L412" s="108"/>
    </row>
    <row r="413" spans="6:12">
      <c r="F413" s="108"/>
      <c r="G413" s="108"/>
      <c r="H413" s="108"/>
      <c r="I413" s="108"/>
      <c r="J413" s="108"/>
      <c r="K413" s="108"/>
      <c r="L413" s="108"/>
    </row>
    <row r="414" spans="6:12">
      <c r="F414" s="108"/>
      <c r="G414" s="108"/>
      <c r="H414" s="108"/>
      <c r="I414" s="108"/>
      <c r="J414" s="108"/>
      <c r="K414" s="108"/>
      <c r="L414" s="108"/>
    </row>
    <row r="415" spans="6:12">
      <c r="F415" s="108"/>
      <c r="G415" s="108"/>
      <c r="H415" s="108"/>
      <c r="I415" s="108"/>
      <c r="J415" s="108"/>
      <c r="K415" s="108"/>
      <c r="L415" s="108"/>
    </row>
    <row r="416" spans="6:12">
      <c r="F416" s="108"/>
      <c r="G416" s="108"/>
      <c r="H416" s="108"/>
      <c r="I416" s="108"/>
      <c r="J416" s="108"/>
      <c r="K416" s="108"/>
      <c r="L416" s="108"/>
    </row>
    <row r="417" spans="6:12">
      <c r="F417" s="108"/>
      <c r="G417" s="108"/>
      <c r="H417" s="108"/>
      <c r="I417" s="108"/>
      <c r="J417" s="108"/>
      <c r="K417" s="108"/>
      <c r="L417" s="108"/>
    </row>
    <row r="418" spans="6:12">
      <c r="F418" s="108"/>
      <c r="G418" s="108"/>
      <c r="H418" s="108"/>
      <c r="I418" s="108"/>
      <c r="J418" s="108"/>
      <c r="K418" s="108"/>
      <c r="L418" s="108"/>
    </row>
    <row r="419" spans="6:12">
      <c r="F419" s="108"/>
      <c r="G419" s="108"/>
      <c r="H419" s="108"/>
      <c r="I419" s="108"/>
      <c r="J419" s="108"/>
      <c r="K419" s="108"/>
      <c r="L419" s="108"/>
    </row>
    <row r="420" spans="6:12">
      <c r="F420" s="108"/>
      <c r="G420" s="108"/>
      <c r="H420" s="108"/>
      <c r="I420" s="108"/>
      <c r="J420" s="108"/>
      <c r="K420" s="108"/>
      <c r="L420" s="108"/>
    </row>
    <row r="421" spans="6:12">
      <c r="F421" s="108"/>
      <c r="G421" s="108"/>
      <c r="H421" s="108"/>
      <c r="I421" s="108"/>
      <c r="J421" s="108"/>
      <c r="K421" s="108"/>
      <c r="L421" s="108"/>
    </row>
    <row r="422" spans="6:12">
      <c r="F422" s="108"/>
      <c r="G422" s="108"/>
      <c r="H422" s="108"/>
      <c r="I422" s="108"/>
      <c r="J422" s="108"/>
      <c r="K422" s="108"/>
      <c r="L422" s="108"/>
    </row>
    <row r="423" spans="6:12">
      <c r="F423" s="108"/>
      <c r="G423" s="108"/>
      <c r="H423" s="108"/>
      <c r="I423" s="108"/>
      <c r="J423" s="108"/>
      <c r="K423" s="108"/>
      <c r="L423" s="108"/>
    </row>
    <row r="424" spans="6:12">
      <c r="F424" s="108"/>
      <c r="G424" s="108"/>
      <c r="H424" s="108"/>
      <c r="I424" s="108"/>
      <c r="J424" s="108"/>
      <c r="K424" s="108"/>
      <c r="L424" s="108"/>
    </row>
    <row r="425" spans="6:12">
      <c r="F425" s="108"/>
      <c r="G425" s="108"/>
      <c r="H425" s="108"/>
      <c r="I425" s="108"/>
      <c r="J425" s="108"/>
      <c r="K425" s="108"/>
      <c r="L425" s="108"/>
    </row>
    <row r="426" spans="6:12">
      <c r="F426" s="108"/>
      <c r="G426" s="108"/>
      <c r="H426" s="108"/>
      <c r="I426" s="108"/>
      <c r="J426" s="108"/>
      <c r="K426" s="108"/>
      <c r="L426" s="108"/>
    </row>
    <row r="427" spans="6:12">
      <c r="F427" s="108"/>
      <c r="G427" s="108"/>
      <c r="H427" s="108"/>
      <c r="I427" s="108"/>
      <c r="J427" s="108"/>
      <c r="K427" s="108"/>
      <c r="L427" s="108"/>
    </row>
    <row r="428" spans="6:12">
      <c r="F428" s="108"/>
      <c r="G428" s="108"/>
      <c r="H428" s="108"/>
      <c r="I428" s="108"/>
      <c r="J428" s="108"/>
      <c r="K428" s="108"/>
      <c r="L428" s="108"/>
    </row>
    <row r="429" spans="6:12">
      <c r="F429" s="108"/>
      <c r="G429" s="108"/>
      <c r="H429" s="108"/>
      <c r="I429" s="108"/>
      <c r="J429" s="108"/>
      <c r="K429" s="108"/>
      <c r="L429" s="108"/>
    </row>
    <row r="430" spans="6:12">
      <c r="F430" s="108"/>
      <c r="G430" s="108"/>
      <c r="H430" s="108"/>
      <c r="I430" s="108"/>
      <c r="J430" s="108"/>
      <c r="K430" s="108"/>
      <c r="L430" s="108"/>
    </row>
    <row r="431" spans="6:12">
      <c r="F431" s="108"/>
      <c r="G431" s="108"/>
      <c r="H431" s="108"/>
      <c r="I431" s="108"/>
      <c r="J431" s="108"/>
      <c r="K431" s="108"/>
      <c r="L431" s="108"/>
    </row>
    <row r="432" spans="6:12">
      <c r="F432" s="108"/>
      <c r="G432" s="108"/>
      <c r="H432" s="108"/>
      <c r="I432" s="108"/>
      <c r="J432" s="108"/>
      <c r="K432" s="108"/>
      <c r="L432" s="108"/>
    </row>
    <row r="433" spans="6:12">
      <c r="F433" s="108"/>
      <c r="G433" s="108"/>
      <c r="H433" s="108"/>
      <c r="I433" s="108"/>
      <c r="J433" s="108"/>
      <c r="K433" s="108"/>
      <c r="L433" s="108"/>
    </row>
    <row r="434" spans="6:12">
      <c r="F434" s="108"/>
      <c r="G434" s="108"/>
      <c r="H434" s="108"/>
      <c r="I434" s="108"/>
      <c r="J434" s="108"/>
      <c r="K434" s="108"/>
      <c r="L434" s="108"/>
    </row>
    <row r="435" spans="6:12">
      <c r="F435" s="108"/>
      <c r="G435" s="108"/>
      <c r="H435" s="108"/>
      <c r="I435" s="108"/>
      <c r="J435" s="108"/>
      <c r="K435" s="108"/>
      <c r="L435" s="108"/>
    </row>
    <row r="436" spans="6:12">
      <c r="F436" s="108"/>
      <c r="G436" s="108"/>
      <c r="H436" s="108"/>
      <c r="I436" s="108"/>
      <c r="J436" s="108"/>
      <c r="K436" s="108"/>
      <c r="L436" s="108"/>
    </row>
    <row r="437" spans="6:12">
      <c r="F437" s="108"/>
      <c r="G437" s="108"/>
      <c r="H437" s="108"/>
      <c r="I437" s="108"/>
      <c r="J437" s="108"/>
      <c r="K437" s="108"/>
      <c r="L437" s="108"/>
    </row>
    <row r="438" spans="6:12">
      <c r="F438" s="108"/>
      <c r="G438" s="108"/>
      <c r="H438" s="108"/>
      <c r="I438" s="108"/>
      <c r="J438" s="108"/>
      <c r="K438" s="108"/>
      <c r="L438" s="108"/>
    </row>
    <row r="439" spans="6:12">
      <c r="F439" s="108"/>
      <c r="G439" s="108"/>
      <c r="H439" s="108"/>
      <c r="I439" s="108"/>
      <c r="J439" s="108"/>
      <c r="K439" s="108"/>
      <c r="L439" s="108"/>
    </row>
    <row r="440" spans="6:12">
      <c r="F440" s="108"/>
      <c r="G440" s="108"/>
      <c r="H440" s="108"/>
      <c r="I440" s="108"/>
      <c r="J440" s="108"/>
      <c r="K440" s="108"/>
      <c r="L440" s="108"/>
    </row>
    <row r="441" spans="6:12">
      <c r="F441" s="108"/>
      <c r="G441" s="108"/>
      <c r="H441" s="108"/>
      <c r="I441" s="108"/>
      <c r="J441" s="108"/>
      <c r="K441" s="108"/>
      <c r="L441" s="108"/>
    </row>
    <row r="442" spans="6:12">
      <c r="F442" s="108"/>
      <c r="G442" s="108"/>
      <c r="H442" s="108"/>
      <c r="I442" s="108"/>
      <c r="J442" s="108"/>
      <c r="K442" s="108"/>
      <c r="L442" s="108"/>
    </row>
    <row r="443" spans="6:12">
      <c r="F443" s="108"/>
      <c r="G443" s="108"/>
      <c r="H443" s="108"/>
      <c r="I443" s="108"/>
      <c r="J443" s="108"/>
      <c r="K443" s="108"/>
      <c r="L443" s="108"/>
    </row>
    <row r="444" spans="6:12">
      <c r="F444" s="108"/>
      <c r="G444" s="108"/>
      <c r="H444" s="108"/>
      <c r="I444" s="108"/>
      <c r="J444" s="108"/>
      <c r="K444" s="108"/>
      <c r="L444" s="108"/>
    </row>
    <row r="445" spans="6:12">
      <c r="F445" s="108"/>
      <c r="G445" s="108"/>
      <c r="H445" s="108"/>
      <c r="I445" s="108"/>
      <c r="J445" s="108"/>
      <c r="K445" s="108"/>
      <c r="L445" s="108"/>
    </row>
    <row r="446" spans="6:12">
      <c r="F446" s="108"/>
      <c r="G446" s="108"/>
      <c r="H446" s="108"/>
      <c r="I446" s="108"/>
      <c r="J446" s="108"/>
      <c r="K446" s="108"/>
      <c r="L446" s="108"/>
    </row>
    <row r="447" spans="6:12">
      <c r="F447" s="108"/>
      <c r="G447" s="108"/>
      <c r="H447" s="108"/>
      <c r="I447" s="108"/>
      <c r="J447" s="108"/>
      <c r="K447" s="108"/>
      <c r="L447" s="108"/>
    </row>
    <row r="448" spans="6:12">
      <c r="F448" s="108"/>
      <c r="G448" s="108"/>
      <c r="H448" s="108"/>
      <c r="I448" s="108"/>
      <c r="J448" s="108"/>
      <c r="K448" s="108"/>
      <c r="L448" s="108"/>
    </row>
    <row r="449" spans="6:12">
      <c r="F449" s="108"/>
      <c r="G449" s="108"/>
      <c r="H449" s="108"/>
      <c r="I449" s="108"/>
      <c r="J449" s="108"/>
      <c r="K449" s="108"/>
      <c r="L449" s="108"/>
    </row>
    <row r="450" spans="6:12">
      <c r="F450" s="108"/>
      <c r="G450" s="108"/>
      <c r="H450" s="108"/>
      <c r="I450" s="108"/>
      <c r="J450" s="108"/>
      <c r="K450" s="108"/>
      <c r="L450" s="108"/>
    </row>
    <row r="451" spans="6:12">
      <c r="F451" s="108"/>
      <c r="G451" s="108"/>
      <c r="H451" s="108"/>
      <c r="I451" s="108"/>
      <c r="J451" s="108"/>
      <c r="K451" s="108"/>
      <c r="L451" s="108"/>
    </row>
    <row r="452" spans="6:12">
      <c r="F452" s="108"/>
      <c r="G452" s="108"/>
      <c r="H452" s="108"/>
      <c r="I452" s="108"/>
      <c r="J452" s="108"/>
      <c r="K452" s="108"/>
      <c r="L452" s="108"/>
    </row>
    <row r="453" spans="6:12">
      <c r="F453" s="108"/>
      <c r="G453" s="108"/>
      <c r="H453" s="108"/>
      <c r="I453" s="108"/>
      <c r="J453" s="108"/>
      <c r="K453" s="108"/>
      <c r="L453" s="108"/>
    </row>
    <row r="454" spans="6:12">
      <c r="F454" s="108"/>
      <c r="G454" s="108"/>
      <c r="H454" s="108"/>
      <c r="I454" s="108"/>
      <c r="J454" s="108"/>
      <c r="K454" s="108"/>
      <c r="L454" s="108"/>
    </row>
    <row r="455" spans="6:12">
      <c r="F455" s="108"/>
      <c r="G455" s="108"/>
      <c r="H455" s="108"/>
      <c r="I455" s="108"/>
      <c r="J455" s="108"/>
      <c r="K455" s="108"/>
      <c r="L455" s="108"/>
    </row>
    <row r="456" spans="6:12">
      <c r="F456" s="108"/>
      <c r="G456" s="108"/>
      <c r="H456" s="108"/>
      <c r="I456" s="108"/>
      <c r="J456" s="108"/>
      <c r="K456" s="108"/>
      <c r="L456" s="108"/>
    </row>
    <row r="457" spans="6:12">
      <c r="F457" s="108"/>
      <c r="G457" s="108"/>
      <c r="H457" s="108"/>
      <c r="I457" s="108"/>
      <c r="J457" s="108"/>
      <c r="K457" s="108"/>
      <c r="L457" s="108"/>
    </row>
    <row r="458" spans="6:12">
      <c r="F458" s="108"/>
      <c r="G458" s="108"/>
      <c r="H458" s="108"/>
      <c r="I458" s="108"/>
      <c r="J458" s="108"/>
      <c r="K458" s="108"/>
      <c r="L458" s="108"/>
    </row>
    <row r="459" spans="6:12">
      <c r="F459" s="108"/>
      <c r="G459" s="108"/>
      <c r="H459" s="108"/>
      <c r="I459" s="108"/>
      <c r="J459" s="108"/>
      <c r="K459" s="108"/>
      <c r="L459" s="108"/>
    </row>
    <row r="460" spans="6:12">
      <c r="F460" s="108"/>
      <c r="G460" s="108"/>
      <c r="H460" s="108"/>
      <c r="I460" s="108"/>
      <c r="J460" s="108"/>
      <c r="K460" s="108"/>
      <c r="L460" s="108"/>
    </row>
    <row r="461" spans="6:12">
      <c r="F461" s="108"/>
      <c r="G461" s="108"/>
      <c r="H461" s="108"/>
      <c r="I461" s="108"/>
      <c r="J461" s="108"/>
      <c r="K461" s="108"/>
      <c r="L461" s="108"/>
    </row>
    <row r="462" spans="6:12">
      <c r="F462" s="108"/>
      <c r="G462" s="108"/>
      <c r="H462" s="108"/>
      <c r="I462" s="108"/>
      <c r="J462" s="108"/>
      <c r="K462" s="108"/>
      <c r="L462" s="108"/>
    </row>
    <row r="463" spans="6:12">
      <c r="F463" s="108"/>
      <c r="G463" s="108"/>
      <c r="H463" s="108"/>
      <c r="I463" s="108"/>
      <c r="J463" s="108"/>
      <c r="K463" s="108"/>
      <c r="L463" s="108"/>
    </row>
  </sheetData>
  <mergeCells count="24">
    <mergeCell ref="E153:H153"/>
    <mergeCell ref="K9:K12"/>
    <mergeCell ref="F9:F12"/>
    <mergeCell ref="E9:E12"/>
    <mergeCell ref="J9:J12"/>
    <mergeCell ref="H8:H12"/>
    <mergeCell ref="I9:I12"/>
    <mergeCell ref="A8:A12"/>
    <mergeCell ref="C8:C12"/>
    <mergeCell ref="D8:D12"/>
    <mergeCell ref="E8:G8"/>
    <mergeCell ref="G9:G12"/>
    <mergeCell ref="B8:B12"/>
    <mergeCell ref="K3:P3"/>
    <mergeCell ref="C4:O4"/>
    <mergeCell ref="C5:O5"/>
    <mergeCell ref="C6:O6"/>
    <mergeCell ref="I8:K8"/>
    <mergeCell ref="L8:L12"/>
    <mergeCell ref="P9:P12"/>
    <mergeCell ref="N8:P8"/>
    <mergeCell ref="O9:O12"/>
    <mergeCell ref="M8:M12"/>
    <mergeCell ref="N9:N12"/>
  </mergeCells>
  <phoneticPr fontId="0" type="noConversion"/>
  <printOptions horizontalCentered="1"/>
  <pageMargins left="0.19685039370078741" right="0.19685039370078741" top="0.43307086614173229" bottom="0.39370078740157483" header="0" footer="0.39370078740157483"/>
  <pageSetup paperSize="9" scale="54" fitToHeight="0" orientation="landscape" r:id="rId1"/>
  <headerFooter differentFirst="1" alignWithMargins="0">
    <oddHeader>&amp;C&amp;"Times New Roman,курсив"&amp;24&amp;P&amp;R&amp;"Times New Roman,курсив"&amp;20Продовження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zagalny3371</cp:lastModifiedBy>
  <cp:lastPrinted>2017-04-12T07:35:53Z</cp:lastPrinted>
  <dcterms:created xsi:type="dcterms:W3CDTF">2004-02-10T09:04:32Z</dcterms:created>
  <dcterms:modified xsi:type="dcterms:W3CDTF">2017-04-26T08:29:03Z</dcterms:modified>
</cp:coreProperties>
</file>