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1340" windowHeight="567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додаток!$A$1:$F$77</definedName>
  </definedNames>
  <calcPr calcId="124519"/>
</workbook>
</file>

<file path=xl/calcChain.xml><?xml version="1.0" encoding="utf-8"?>
<calcChain xmlns="http://schemas.openxmlformats.org/spreadsheetml/2006/main">
  <c r="E71" i="4"/>
  <c r="E51" l="1"/>
  <c r="F51" s="1"/>
  <c r="F55"/>
  <c r="D54"/>
  <c r="F53"/>
  <c r="F52"/>
  <c r="E50"/>
  <c r="F50" s="1"/>
  <c r="E14"/>
  <c r="E49" l="1"/>
  <c r="F49" s="1"/>
  <c r="F54"/>
  <c r="D11"/>
  <c r="F14"/>
  <c r="F13"/>
  <c r="E12"/>
  <c r="F12" s="1"/>
  <c r="E38"/>
  <c r="E37" s="1"/>
  <c r="F39"/>
  <c r="F38"/>
  <c r="D37"/>
  <c r="D10"/>
  <c r="D36"/>
  <c r="E11" l="1"/>
  <c r="F37"/>
  <c r="E36"/>
  <c r="F36" s="1"/>
  <c r="E74"/>
  <c r="F11" l="1"/>
  <c r="E41"/>
  <c r="F41" s="1"/>
  <c r="F42"/>
  <c r="E40" l="1"/>
  <c r="F40" l="1"/>
  <c r="E18"/>
  <c r="F27"/>
  <c r="F18"/>
  <c r="E16" l="1"/>
  <c r="E17"/>
  <c r="F24"/>
  <c r="F23"/>
  <c r="E75" l="1"/>
  <c r="E72"/>
  <c r="E58"/>
  <c r="F60"/>
  <c r="E59"/>
  <c r="E57" s="1"/>
  <c r="D56"/>
  <c r="F57" l="1"/>
  <c r="F59"/>
  <c r="E56"/>
  <c r="F56" s="1"/>
  <c r="D47" l="1"/>
  <c r="E62"/>
  <c r="F63"/>
  <c r="F62"/>
  <c r="E61" l="1"/>
  <c r="F61" s="1"/>
  <c r="D75" l="1"/>
  <c r="D72"/>
  <c r="F72" s="1"/>
  <c r="E67"/>
  <c r="E65" s="1"/>
  <c r="E45"/>
  <c r="E44" s="1"/>
  <c r="E66" l="1"/>
  <c r="E48" s="1"/>
  <c r="F68"/>
  <c r="F67"/>
  <c r="F58" l="1"/>
  <c r="F66"/>
  <c r="F35" l="1"/>
  <c r="F33"/>
  <c r="F31"/>
  <c r="F20"/>
  <c r="F46"/>
  <c r="F26"/>
  <c r="F22"/>
  <c r="E70"/>
  <c r="D70"/>
  <c r="D73"/>
  <c r="F74"/>
  <c r="F45"/>
  <c r="F34"/>
  <c r="F32"/>
  <c r="F30"/>
  <c r="F28"/>
  <c r="F25"/>
  <c r="F21"/>
  <c r="F71"/>
  <c r="F75"/>
  <c r="E73"/>
  <c r="F73" l="1"/>
  <c r="D69"/>
  <c r="F29"/>
  <c r="F17"/>
  <c r="F70"/>
  <c r="E64" l="1"/>
  <c r="E47" s="1"/>
  <c r="F65"/>
  <c r="F44"/>
  <c r="E43"/>
  <c r="F43" s="1"/>
  <c r="F48"/>
  <c r="F19"/>
  <c r="F64" l="1"/>
  <c r="E15"/>
  <c r="E10" s="1"/>
  <c r="F16"/>
  <c r="F15" l="1"/>
  <c r="F10" l="1"/>
  <c r="F47"/>
  <c r="E69" l="1"/>
  <c r="F69" s="1"/>
</calcChain>
</file>

<file path=xl/sharedStrings.xml><?xml version="1.0" encoding="utf-8"?>
<sst xmlns="http://schemas.openxmlformats.org/spreadsheetml/2006/main" count="116" uniqueCount="78">
  <si>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</si>
  <si>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</si>
  <si>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</si>
  <si>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</si>
  <si>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</si>
  <si>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</si>
  <si>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</si>
  <si>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Благоустрій міст, сіл, селищ</t>
  </si>
  <si>
    <t>Управління благоустрою та житлової політики виконкому Криворізької міської ради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</si>
  <si>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</si>
  <si>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</si>
  <si>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</si>
  <si>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</si>
  <si>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Управління капітального будівництва виконкому Криворізької міської ради</t>
  </si>
  <si>
    <t xml:space="preserve">Проект унесення змін до показників міського бюджету на 2017 рік </t>
  </si>
  <si>
    <t xml:space="preserve">Затверджено на 2017 рік </t>
  </si>
  <si>
    <t>Уточнені показники на 2017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</si>
  <si>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01.01.2017</t>
  </si>
  <si>
    <t xml:space="preserve"> - дефіцит за рахунок розподілу залишків коштів, що склалися на рахунках спеціального фонду міського бюджету станом на 01.01.2017</t>
  </si>
  <si>
    <t>Управління освіти і науки виконкому Криворізької міської ради</t>
  </si>
  <si>
    <t>1000000</t>
  </si>
  <si>
    <t>1010000</t>
  </si>
  <si>
    <t>Код  програмної класифікації видатків та кредитування місцевого бюджету</t>
  </si>
  <si>
    <t>Дошкільна освіта</t>
  </si>
  <si>
    <t>Надання загальної середньої освіти загальноосвітніми навчальними закладами (в т.ч. школою – дитячим садком, інтернатом при школі), спеціалізованими школами, ліцеями, гімназіями, колегіумами</t>
  </si>
  <si>
    <t>1011010</t>
  </si>
  <si>
    <t>1011020</t>
  </si>
  <si>
    <t>Надання позашкільної освіти позашкільними закладами освіти, заходи із позашкільної роботи з дітьми</t>
  </si>
  <si>
    <t>1011090</t>
  </si>
  <si>
    <t xml:space="preserve">Методичне забезпечення діяльності навчальних закладів та інші заходи в галузі освіти </t>
  </si>
  <si>
    <t xml:space="preserve">Централізоване ведення бухгалтерського обліку </t>
  </si>
  <si>
    <t xml:space="preserve">Здійснення  централізованого господарського обслуговування </t>
  </si>
  <si>
    <t xml:space="preserve">Утримання інших закладів освіти </t>
  </si>
  <si>
    <t>1011170</t>
  </si>
  <si>
    <t>1011190</t>
  </si>
  <si>
    <t>1011200</t>
  </si>
  <si>
    <t>1011210</t>
  </si>
  <si>
    <t>Охорона та раціональне використання природних ресурсів</t>
  </si>
  <si>
    <t>з них оплата праці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</si>
  <si>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</si>
  <si>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</si>
  <si>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</si>
  <si>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</si>
  <si>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 xml:space="preserve">Керуюча справами виконкому </t>
  </si>
  <si>
    <t>О.Шовгеля</t>
  </si>
  <si>
    <t>4718370</t>
  </si>
  <si>
    <t>8370</t>
  </si>
  <si>
    <t>Субвенція з місцевого бюджету державному бюджету на виконання програм соціально-економічного та культурного розвитку регіонів</t>
  </si>
  <si>
    <t xml:space="preserve">             Додаток </t>
  </si>
  <si>
    <t>Надання загальної середньої освіти вечiрнiми (змінними) школами</t>
  </si>
  <si>
    <t>1011030</t>
  </si>
  <si>
    <t>1030</t>
  </si>
  <si>
    <t>комунальні послуги та енергоносії</t>
  </si>
  <si>
    <t xml:space="preserve"> комунальні послуги та енергоносії</t>
  </si>
  <si>
    <t>Управління культури виконкому Криворізької міської ради</t>
  </si>
  <si>
    <t>2417210</t>
  </si>
  <si>
    <t>Підтримка засобів масової інформації</t>
  </si>
  <si>
    <t>7210</t>
  </si>
  <si>
    <t>2417212</t>
  </si>
  <si>
    <t>7212</t>
  </si>
  <si>
    <t>Підтримка періодичних видань (газет та журналів)</t>
  </si>
  <si>
    <t>Управління праці та соціального захисту населення виконкому Криворізької міської ради</t>
  </si>
  <si>
    <t>1513030</t>
  </si>
  <si>
    <t>1513034</t>
  </si>
  <si>
    <t>3030</t>
  </si>
  <si>
    <t>3034</t>
  </si>
  <si>
    <t>Надання пільг окремим категоріям громадян з оплати послуг зв'язку</t>
  </si>
  <si>
    <t>Надання пільг з оплати послуг зв’язку та інших передбачених законодавством пільг (крім пільг на одержання ліків, зубопротезування, забезпечення продуктами харчування, оплату електроенергії, природного і скрапленого газу, на побутові потреби, твердого та рідкого пічного побутового палива, послуг тепло-, водопостачання і водовідведення, квартирної плати (утримання будинків і споруд та прибудинкових територій), вивезення побутового сміття та рідких нечистот) та компенсації за пільговий проїзд окремих категорій громадян</t>
  </si>
  <si>
    <t>0300000</t>
  </si>
  <si>
    <t>Виконавчий комітет Криворізької міської ради</t>
  </si>
  <si>
    <t>0310000</t>
  </si>
  <si>
    <t>0310170</t>
  </si>
  <si>
    <t>0170</t>
  </si>
  <si>
    <t xml:space="preserve">Організаційне, інформаційно-аналітичне та матеріально-технічне забезпечення діяльності обласної  ради, районної ради, районної у місті ради (у разі її створення), міської, селищної, сільської рад </t>
  </si>
  <si>
    <t>0310180</t>
  </si>
  <si>
    <t>0180</t>
  </si>
  <si>
    <t>Керівництво і управління у відповідній сфері у містах, селищах і селах</t>
  </si>
  <si>
    <t xml:space="preserve">          14.03.2017 №93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</si>
</sst>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horizontal="center" vertical="center"/>
    </xf>
    <xf numFmtId="0" fontId="23" fillId="0" borderId="0" xfId="0" applyFont="1"/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3" fillId="0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8" fillId="0" borderId="9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1"/>
  <sheetViews>
    <sheetView tabSelected="1" zoomScale="87" zoomScaleNormal="87" zoomScaleSheetLayoutView="89" workbookViewId="0">
      <selection activeCell="C3" sqref="C3"/>
    </sheetView>
  </sheetViews>
  <sheetFormatPr defaultRowHeight="12.75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19.85546875" customWidth="1"/>
    <col min="7" max="7" width="16.8554687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5.5" customHeight="1">
      <c r="A1" s="5"/>
      <c r="B1" s="5"/>
      <c r="C1" s="5"/>
      <c r="D1" s="54" t="s">
        <v>48</v>
      </c>
      <c r="E1" s="53"/>
      <c r="F1" s="33"/>
      <c r="G1" s="20"/>
    </row>
    <row r="2" spans="1:8" ht="22.5" customHeight="1">
      <c r="A2" s="5"/>
      <c r="B2" s="5"/>
      <c r="C2" s="5"/>
      <c r="D2" s="54" t="s">
        <v>39</v>
      </c>
      <c r="E2" s="35"/>
      <c r="F2" s="34"/>
      <c r="G2" s="21"/>
    </row>
    <row r="3" spans="1:8" ht="18.75" customHeight="1">
      <c r="A3" s="5"/>
      <c r="B3" s="5"/>
      <c r="C3" s="5"/>
      <c r="D3" s="20" t="s">
        <v>77</v>
      </c>
      <c r="E3" s="20"/>
      <c r="F3" s="21"/>
      <c r="G3" s="21"/>
    </row>
    <row r="4" spans="1:8" ht="26.25" customHeight="1">
      <c r="A4" s="90" t="s">
        <v>14</v>
      </c>
      <c r="B4" s="90"/>
      <c r="C4" s="91"/>
      <c r="D4" s="91"/>
      <c r="E4" s="91"/>
      <c r="F4" s="91"/>
      <c r="G4" s="17"/>
      <c r="H4" s="1"/>
    </row>
    <row r="5" spans="1:8" ht="12" customHeight="1">
      <c r="A5" s="16"/>
      <c r="B5" s="16"/>
      <c r="C5" s="17"/>
      <c r="D5" s="17"/>
      <c r="E5" s="17"/>
      <c r="F5" s="17"/>
      <c r="G5" s="17"/>
      <c r="H5" s="1"/>
    </row>
    <row r="6" spans="1:8" ht="15" customHeight="1" thickBot="1">
      <c r="A6" s="5"/>
      <c r="B6" s="5"/>
      <c r="C6" s="5"/>
      <c r="D6" s="6"/>
      <c r="E6" s="6"/>
      <c r="F6" s="4" t="s">
        <v>0</v>
      </c>
      <c r="G6" s="4"/>
    </row>
    <row r="7" spans="1:8" ht="45" customHeight="1">
      <c r="A7" s="94" t="s">
        <v>22</v>
      </c>
      <c r="B7" s="94" t="s">
        <v>41</v>
      </c>
      <c r="C7" s="92" t="s">
        <v>1</v>
      </c>
      <c r="D7" s="92" t="s">
        <v>15</v>
      </c>
      <c r="E7" s="92" t="s">
        <v>3</v>
      </c>
      <c r="F7" s="92" t="s">
        <v>16</v>
      </c>
      <c r="G7" s="31"/>
    </row>
    <row r="8" spans="1:8" ht="66" customHeight="1" thickBot="1">
      <c r="A8" s="95" t="s">
        <v>2</v>
      </c>
      <c r="B8" s="95"/>
      <c r="C8" s="93"/>
      <c r="D8" s="93"/>
      <c r="E8" s="93"/>
      <c r="F8" s="93"/>
      <c r="G8" s="31"/>
    </row>
    <row r="9" spans="1:8" ht="18.75" customHeight="1" thickBot="1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1"/>
    </row>
    <row r="10" spans="1:8" ht="40.5" customHeight="1" thickBot="1">
      <c r="A10" s="11"/>
      <c r="B10" s="63"/>
      <c r="C10" s="36" t="s">
        <v>9</v>
      </c>
      <c r="D10" s="51">
        <f>5058497917.48+349433+83950000</f>
        <v>5142797350.4799995</v>
      </c>
      <c r="E10" s="42">
        <f>E15+E43+E40+E36+E11</f>
        <v>7415613</v>
      </c>
      <c r="F10" s="51">
        <f t="shared" ref="F10:F18" si="0">D10+E10</f>
        <v>5150212963.4799995</v>
      </c>
      <c r="G10" s="56"/>
      <c r="H10" s="2"/>
    </row>
    <row r="11" spans="1:8" ht="40.5" customHeight="1">
      <c r="A11" s="73" t="s">
        <v>68</v>
      </c>
      <c r="B11" s="50"/>
      <c r="C11" s="50" t="s">
        <v>69</v>
      </c>
      <c r="D11" s="29">
        <f>D12</f>
        <v>127546654</v>
      </c>
      <c r="E11" s="29">
        <f>E12</f>
        <v>5000000</v>
      </c>
      <c r="F11" s="29">
        <f t="shared" si="0"/>
        <v>132546654</v>
      </c>
      <c r="G11" s="56"/>
      <c r="H11" s="2"/>
    </row>
    <row r="12" spans="1:8" ht="40.5" customHeight="1">
      <c r="A12" s="73" t="s">
        <v>70</v>
      </c>
      <c r="B12" s="50"/>
      <c r="C12" s="50" t="s">
        <v>69</v>
      </c>
      <c r="D12" s="29">
        <v>127546654</v>
      </c>
      <c r="E12" s="29">
        <f>SUM(E13:E14)</f>
        <v>5000000</v>
      </c>
      <c r="F12" s="29">
        <f t="shared" si="0"/>
        <v>132546654</v>
      </c>
      <c r="G12" s="56"/>
      <c r="H12" s="2"/>
    </row>
    <row r="13" spans="1:8" ht="98.25" customHeight="1">
      <c r="A13" s="67" t="s">
        <v>71</v>
      </c>
      <c r="B13" s="67" t="s">
        <v>72</v>
      </c>
      <c r="C13" s="49" t="s">
        <v>73</v>
      </c>
      <c r="D13" s="44">
        <v>119428088</v>
      </c>
      <c r="E13" s="44">
        <v>-119428088</v>
      </c>
      <c r="F13" s="44">
        <f>D13+E13</f>
        <v>0</v>
      </c>
      <c r="G13" s="56"/>
      <c r="H13" s="2"/>
    </row>
    <row r="14" spans="1:8" ht="40.5" customHeight="1">
      <c r="A14" s="67" t="s">
        <v>74</v>
      </c>
      <c r="B14" s="67" t="s">
        <v>75</v>
      </c>
      <c r="C14" s="49" t="s">
        <v>76</v>
      </c>
      <c r="D14" s="44">
        <v>0</v>
      </c>
      <c r="E14" s="44">
        <f>119428088+5000000</f>
        <v>124428088</v>
      </c>
      <c r="F14" s="44">
        <f t="shared" si="0"/>
        <v>124428088</v>
      </c>
      <c r="G14" s="56"/>
      <c r="H14" s="2"/>
    </row>
    <row r="15" spans="1:8" ht="36.75" customHeight="1">
      <c r="A15" s="73" t="s">
        <v>20</v>
      </c>
      <c r="B15" s="50"/>
      <c r="C15" s="50" t="s">
        <v>19</v>
      </c>
      <c r="D15" s="29">
        <v>1626583748</v>
      </c>
      <c r="E15" s="29">
        <f>E16</f>
        <v>1869365</v>
      </c>
      <c r="F15" s="29">
        <f t="shared" si="0"/>
        <v>1628453113</v>
      </c>
      <c r="G15" s="7"/>
      <c r="H15" s="2"/>
    </row>
    <row r="16" spans="1:8" ht="36" customHeight="1">
      <c r="A16" s="73" t="s">
        <v>21</v>
      </c>
      <c r="B16" s="50"/>
      <c r="C16" s="50" t="s">
        <v>19</v>
      </c>
      <c r="D16" s="29">
        <v>1626583748</v>
      </c>
      <c r="E16" s="29">
        <f>E19+E21+E25+E28+E30+E32+E34+E23</f>
        <v>1869365</v>
      </c>
      <c r="F16" s="29">
        <f t="shared" si="0"/>
        <v>1628453113</v>
      </c>
      <c r="G16" s="77"/>
      <c r="H16" s="2"/>
    </row>
    <row r="17" spans="1:8" ht="22.5" customHeight="1">
      <c r="A17" s="74"/>
      <c r="B17" s="50"/>
      <c r="C17" s="70" t="s">
        <v>38</v>
      </c>
      <c r="D17" s="45">
        <v>1027051165</v>
      </c>
      <c r="E17" s="45">
        <f>E20+E22+E26+E29+E31+E33+E35+E24</f>
        <v>481915</v>
      </c>
      <c r="F17" s="45">
        <f t="shared" si="0"/>
        <v>1027533080</v>
      </c>
      <c r="G17" s="56"/>
      <c r="H17" s="2"/>
    </row>
    <row r="18" spans="1:8" ht="22.5" customHeight="1">
      <c r="A18" s="74"/>
      <c r="B18" s="50"/>
      <c r="C18" s="70" t="s">
        <v>52</v>
      </c>
      <c r="D18" s="45">
        <v>190526041</v>
      </c>
      <c r="E18" s="45">
        <f>E27</f>
        <v>72146</v>
      </c>
      <c r="F18" s="45">
        <f t="shared" si="0"/>
        <v>190598187</v>
      </c>
      <c r="G18" s="56"/>
      <c r="H18" s="2"/>
    </row>
    <row r="19" spans="1:8" ht="25.5" customHeight="1">
      <c r="A19" s="67" t="s">
        <v>25</v>
      </c>
      <c r="B19" s="67">
        <v>1010</v>
      </c>
      <c r="C19" s="49" t="s">
        <v>23</v>
      </c>
      <c r="D19" s="44">
        <v>559182483</v>
      </c>
      <c r="E19" s="44">
        <v>-2571873</v>
      </c>
      <c r="F19" s="44">
        <f t="shared" ref="F19:F28" si="1">D19+E19</f>
        <v>556610610</v>
      </c>
      <c r="G19" s="56"/>
      <c r="H19" s="2"/>
    </row>
    <row r="20" spans="1:8" ht="21" customHeight="1">
      <c r="A20" s="67"/>
      <c r="B20" s="67"/>
      <c r="C20" s="47" t="s">
        <v>38</v>
      </c>
      <c r="D20" s="79">
        <v>341641495</v>
      </c>
      <c r="E20" s="79">
        <v>-2216190</v>
      </c>
      <c r="F20" s="79">
        <f>D20+E20</f>
        <v>339425305</v>
      </c>
      <c r="G20" s="56"/>
      <c r="H20" s="2"/>
    </row>
    <row r="21" spans="1:8" ht="102" customHeight="1">
      <c r="A21" s="67" t="s">
        <v>26</v>
      </c>
      <c r="B21" s="67">
        <v>1020</v>
      </c>
      <c r="C21" s="49" t="s">
        <v>24</v>
      </c>
      <c r="D21" s="44">
        <v>851757840</v>
      </c>
      <c r="E21" s="44">
        <v>3270098</v>
      </c>
      <c r="F21" s="44">
        <f t="shared" si="1"/>
        <v>855027938</v>
      </c>
      <c r="G21" s="56"/>
      <c r="H21" s="2"/>
    </row>
    <row r="22" spans="1:8" ht="22.5" customHeight="1">
      <c r="A22" s="67"/>
      <c r="B22" s="67"/>
      <c r="C22" s="47" t="s">
        <v>38</v>
      </c>
      <c r="D22" s="71">
        <v>568171148</v>
      </c>
      <c r="E22" s="48">
        <v>2831251</v>
      </c>
      <c r="F22" s="48">
        <f>D22+E22</f>
        <v>571002399</v>
      </c>
      <c r="G22" s="56"/>
      <c r="H22" s="2"/>
    </row>
    <row r="23" spans="1:8" ht="40.5" customHeight="1">
      <c r="A23" s="67" t="s">
        <v>50</v>
      </c>
      <c r="B23" s="67" t="s">
        <v>51</v>
      </c>
      <c r="C23" s="49" t="s">
        <v>49</v>
      </c>
      <c r="D23" s="44">
        <v>614879</v>
      </c>
      <c r="E23" s="44">
        <v>40000</v>
      </c>
      <c r="F23" s="44">
        <f t="shared" ref="F23" si="2">D23+E23</f>
        <v>654879</v>
      </c>
      <c r="G23" s="56"/>
      <c r="H23" s="2"/>
    </row>
    <row r="24" spans="1:8" ht="22.5" customHeight="1">
      <c r="A24" s="67"/>
      <c r="B24" s="67"/>
      <c r="C24" s="47" t="s">
        <v>38</v>
      </c>
      <c r="D24" s="71">
        <v>414769</v>
      </c>
      <c r="E24" s="48">
        <v>32787</v>
      </c>
      <c r="F24" s="48">
        <f>D24+E24</f>
        <v>447556</v>
      </c>
      <c r="G24" s="56"/>
      <c r="H24" s="2"/>
    </row>
    <row r="25" spans="1:8" ht="52.5" customHeight="1">
      <c r="A25" s="67" t="s">
        <v>28</v>
      </c>
      <c r="B25" s="67">
        <v>1090</v>
      </c>
      <c r="C25" s="49" t="s">
        <v>27</v>
      </c>
      <c r="D25" s="44">
        <v>86556328</v>
      </c>
      <c r="E25" s="44">
        <v>1558936</v>
      </c>
      <c r="F25" s="44">
        <f t="shared" si="1"/>
        <v>88115264</v>
      </c>
      <c r="G25" s="56"/>
      <c r="H25" s="2"/>
    </row>
    <row r="26" spans="1:8" ht="21.75" customHeight="1">
      <c r="A26" s="67"/>
      <c r="B26" s="67"/>
      <c r="C26" s="47" t="s">
        <v>38</v>
      </c>
      <c r="D26" s="57">
        <v>55353084</v>
      </c>
      <c r="E26" s="57">
        <v>68567</v>
      </c>
      <c r="F26" s="57">
        <f>D26+E26</f>
        <v>55421651</v>
      </c>
      <c r="G26" s="56"/>
      <c r="H26" s="2"/>
    </row>
    <row r="27" spans="1:8" ht="21.75" customHeight="1">
      <c r="A27" s="67"/>
      <c r="B27" s="67"/>
      <c r="C27" s="47" t="s">
        <v>53</v>
      </c>
      <c r="D27" s="57">
        <v>9787261</v>
      </c>
      <c r="E27" s="57">
        <v>72146</v>
      </c>
      <c r="F27" s="57">
        <f>D27+E27</f>
        <v>9859407</v>
      </c>
      <c r="G27" s="56"/>
      <c r="H27" s="2"/>
    </row>
    <row r="28" spans="1:8" ht="52.5" customHeight="1">
      <c r="A28" s="67" t="s">
        <v>33</v>
      </c>
      <c r="B28" s="67">
        <v>1170</v>
      </c>
      <c r="C28" s="49" t="s">
        <v>29</v>
      </c>
      <c r="D28" s="44">
        <v>41986597</v>
      </c>
      <c r="E28" s="44">
        <v>-188166</v>
      </c>
      <c r="F28" s="44">
        <f t="shared" si="1"/>
        <v>41798431</v>
      </c>
      <c r="G28" s="56"/>
      <c r="H28" s="2"/>
    </row>
    <row r="29" spans="1:8" ht="22.5" customHeight="1">
      <c r="A29" s="67"/>
      <c r="B29" s="67"/>
      <c r="C29" s="47" t="s">
        <v>38</v>
      </c>
      <c r="D29" s="57">
        <v>6425869</v>
      </c>
      <c r="E29" s="57">
        <v>-33610</v>
      </c>
      <c r="F29" s="57">
        <f>D29+E29</f>
        <v>6392259</v>
      </c>
      <c r="G29" s="56"/>
      <c r="H29" s="2"/>
    </row>
    <row r="30" spans="1:8" ht="35.25" customHeight="1">
      <c r="A30" s="67" t="s">
        <v>34</v>
      </c>
      <c r="B30" s="67">
        <v>1190</v>
      </c>
      <c r="C30" s="49" t="s">
        <v>30</v>
      </c>
      <c r="D30" s="44">
        <v>24099175</v>
      </c>
      <c r="E30" s="44">
        <v>-197620</v>
      </c>
      <c r="F30" s="44">
        <f t="shared" ref="F30:F34" si="3">D30+E30</f>
        <v>23901555</v>
      </c>
      <c r="G30" s="56"/>
      <c r="H30" s="2"/>
    </row>
    <row r="31" spans="1:8" ht="22.5" customHeight="1">
      <c r="A31" s="67"/>
      <c r="B31" s="67"/>
      <c r="C31" s="47" t="s">
        <v>38</v>
      </c>
      <c r="D31" s="57">
        <v>18398706</v>
      </c>
      <c r="E31" s="57">
        <v>-164910</v>
      </c>
      <c r="F31" s="57">
        <f>D31+E31</f>
        <v>18233796</v>
      </c>
      <c r="G31" s="56"/>
      <c r="H31" s="2"/>
    </row>
    <row r="32" spans="1:8" ht="33.75" customHeight="1">
      <c r="A32" s="67" t="s">
        <v>35</v>
      </c>
      <c r="B32" s="67">
        <v>1200</v>
      </c>
      <c r="C32" s="49" t="s">
        <v>31</v>
      </c>
      <c r="D32" s="44">
        <v>3425856</v>
      </c>
      <c r="E32" s="44">
        <v>-30745</v>
      </c>
      <c r="F32" s="44">
        <f t="shared" si="3"/>
        <v>3395111</v>
      </c>
      <c r="G32" s="56"/>
      <c r="H32" s="2"/>
    </row>
    <row r="33" spans="1:9" ht="24.75" customHeight="1">
      <c r="A33" s="67"/>
      <c r="B33" s="67"/>
      <c r="C33" s="47" t="s">
        <v>38</v>
      </c>
      <c r="D33" s="57">
        <v>2541332</v>
      </c>
      <c r="E33" s="57">
        <v>-25935</v>
      </c>
      <c r="F33" s="57">
        <f>D33+E33</f>
        <v>2515397</v>
      </c>
      <c r="G33" s="56"/>
      <c r="H33" s="2"/>
    </row>
    <row r="34" spans="1:9" ht="22.5" customHeight="1">
      <c r="A34" s="67" t="s">
        <v>36</v>
      </c>
      <c r="B34" s="67">
        <v>1210</v>
      </c>
      <c r="C34" s="49" t="s">
        <v>32</v>
      </c>
      <c r="D34" s="44">
        <v>2978028</v>
      </c>
      <c r="E34" s="44">
        <v>-11265</v>
      </c>
      <c r="F34" s="44">
        <f t="shared" si="3"/>
        <v>2966763</v>
      </c>
      <c r="G34" s="56"/>
      <c r="H34" s="2"/>
    </row>
    <row r="35" spans="1:9" ht="21" customHeight="1">
      <c r="A35" s="67"/>
      <c r="B35" s="67"/>
      <c r="C35" s="47" t="s">
        <v>38</v>
      </c>
      <c r="D35" s="57">
        <v>2137846</v>
      </c>
      <c r="E35" s="57">
        <v>-10045</v>
      </c>
      <c r="F35" s="57">
        <f>D35+E35</f>
        <v>2127801</v>
      </c>
      <c r="G35" s="56"/>
      <c r="H35" s="2"/>
    </row>
    <row r="36" spans="1:9" ht="56.25" customHeight="1">
      <c r="A36" s="73">
        <v>1500000</v>
      </c>
      <c r="B36" s="50"/>
      <c r="C36" s="50" t="s">
        <v>61</v>
      </c>
      <c r="D36" s="29">
        <f>D37</f>
        <v>826321820</v>
      </c>
      <c r="E36" s="29">
        <f>E37</f>
        <v>212748</v>
      </c>
      <c r="F36" s="29">
        <f t="shared" ref="F36:F63" si="4">D36+E36</f>
        <v>826534568</v>
      </c>
      <c r="G36" s="7"/>
      <c r="H36" s="2"/>
    </row>
    <row r="37" spans="1:9" ht="60" customHeight="1">
      <c r="A37" s="73">
        <v>1510000</v>
      </c>
      <c r="B37" s="50"/>
      <c r="C37" s="50" t="s">
        <v>61</v>
      </c>
      <c r="D37" s="29">
        <f>742371820+83950000</f>
        <v>826321820</v>
      </c>
      <c r="E37" s="29">
        <f>E38</f>
        <v>212748</v>
      </c>
      <c r="F37" s="29">
        <f t="shared" si="4"/>
        <v>826534568</v>
      </c>
      <c r="G37" s="7"/>
      <c r="H37" s="2"/>
    </row>
    <row r="38" spans="1:9" ht="242.25" customHeight="1">
      <c r="A38" s="82" t="s">
        <v>62</v>
      </c>
      <c r="B38" s="80" t="s">
        <v>64</v>
      </c>
      <c r="C38" s="83" t="s">
        <v>67</v>
      </c>
      <c r="D38" s="44">
        <v>1289400</v>
      </c>
      <c r="E38" s="44">
        <f>E39</f>
        <v>212748</v>
      </c>
      <c r="F38" s="44">
        <f t="shared" ref="F38:F39" si="5">D38+E38</f>
        <v>1502148</v>
      </c>
      <c r="G38" s="7"/>
      <c r="H38" s="2"/>
    </row>
    <row r="39" spans="1:9" ht="40.5" customHeight="1">
      <c r="A39" s="84" t="s">
        <v>63</v>
      </c>
      <c r="B39" s="85" t="s">
        <v>65</v>
      </c>
      <c r="C39" s="86" t="s">
        <v>66</v>
      </c>
      <c r="D39" s="87">
        <v>0</v>
      </c>
      <c r="E39" s="87">
        <v>212748</v>
      </c>
      <c r="F39" s="87">
        <f t="shared" si="5"/>
        <v>212748</v>
      </c>
      <c r="G39" s="7"/>
      <c r="H39" s="2"/>
    </row>
    <row r="40" spans="1:9" ht="40.5" customHeight="1">
      <c r="A40" s="73">
        <v>2410000</v>
      </c>
      <c r="B40" s="50"/>
      <c r="C40" s="50" t="s">
        <v>54</v>
      </c>
      <c r="D40" s="29">
        <v>157386927</v>
      </c>
      <c r="E40" s="29">
        <f>E41</f>
        <v>333500</v>
      </c>
      <c r="F40" s="29">
        <f t="shared" si="4"/>
        <v>157720427</v>
      </c>
      <c r="G40" s="7"/>
      <c r="H40" s="2"/>
    </row>
    <row r="41" spans="1:9" ht="36" customHeight="1">
      <c r="A41" s="82" t="s">
        <v>55</v>
      </c>
      <c r="B41" s="80" t="s">
        <v>57</v>
      </c>
      <c r="C41" s="83" t="s">
        <v>56</v>
      </c>
      <c r="D41" s="81">
        <v>10596500</v>
      </c>
      <c r="E41" s="81">
        <f>E42</f>
        <v>333500</v>
      </c>
      <c r="F41" s="44">
        <f t="shared" si="4"/>
        <v>10930000</v>
      </c>
      <c r="G41" s="7"/>
      <c r="H41" s="2"/>
    </row>
    <row r="42" spans="1:9" ht="40.5" customHeight="1">
      <c r="A42" s="84" t="s">
        <v>58</v>
      </c>
      <c r="B42" s="85" t="s">
        <v>59</v>
      </c>
      <c r="C42" s="86" t="s">
        <v>60</v>
      </c>
      <c r="D42" s="87">
        <v>950500</v>
      </c>
      <c r="E42" s="87">
        <v>333500</v>
      </c>
      <c r="F42" s="87">
        <f t="shared" si="4"/>
        <v>1284000</v>
      </c>
      <c r="G42" s="7"/>
      <c r="H42" s="2"/>
    </row>
    <row r="43" spans="1:9" ht="55.5" customHeight="1">
      <c r="A43" s="73">
        <v>4000000</v>
      </c>
      <c r="B43" s="50"/>
      <c r="C43" s="50" t="s">
        <v>8</v>
      </c>
      <c r="D43" s="29">
        <v>565940451</v>
      </c>
      <c r="E43" s="29">
        <f>E44</f>
        <v>0</v>
      </c>
      <c r="F43" s="29">
        <f t="shared" si="4"/>
        <v>565940451</v>
      </c>
      <c r="G43" s="56"/>
      <c r="H43" s="2"/>
    </row>
    <row r="44" spans="1:9" ht="55.5" customHeight="1">
      <c r="A44" s="73">
        <v>4010000</v>
      </c>
      <c r="B44" s="50"/>
      <c r="C44" s="50" t="s">
        <v>8</v>
      </c>
      <c r="D44" s="29">
        <v>565940451</v>
      </c>
      <c r="E44" s="29">
        <f>E45+E46</f>
        <v>0</v>
      </c>
      <c r="F44" s="29">
        <f t="shared" si="4"/>
        <v>565940451</v>
      </c>
      <c r="G44" s="7"/>
      <c r="H44" s="2"/>
      <c r="I44" s="78"/>
    </row>
    <row r="45" spans="1:9" ht="27.75" customHeight="1">
      <c r="A45" s="67">
        <v>4016060</v>
      </c>
      <c r="B45" s="67">
        <v>6060</v>
      </c>
      <c r="C45" s="49" t="s">
        <v>7</v>
      </c>
      <c r="D45" s="44">
        <v>79113228</v>
      </c>
      <c r="E45" s="44">
        <f>-285000+285000+15000</f>
        <v>15000</v>
      </c>
      <c r="F45" s="44">
        <f t="shared" si="4"/>
        <v>79128228</v>
      </c>
      <c r="G45" s="56"/>
      <c r="H45" s="2"/>
    </row>
    <row r="46" spans="1:9" ht="93" customHeight="1" thickBot="1">
      <c r="A46" s="67">
        <v>4016130</v>
      </c>
      <c r="B46" s="67">
        <v>6130</v>
      </c>
      <c r="C46" s="49" t="s">
        <v>42</v>
      </c>
      <c r="D46" s="44">
        <v>4163622</v>
      </c>
      <c r="E46" s="44">
        <v>-15000</v>
      </c>
      <c r="F46" s="44">
        <f>D46+E46</f>
        <v>4148622</v>
      </c>
      <c r="G46" s="7"/>
      <c r="H46" s="2"/>
    </row>
    <row r="47" spans="1:9" ht="38.25" customHeight="1">
      <c r="A47" s="40"/>
      <c r="B47" s="64"/>
      <c r="C47" s="37" t="s">
        <v>10</v>
      </c>
      <c r="D47" s="52">
        <f>620200451+290942</f>
        <v>620491393</v>
      </c>
      <c r="E47" s="27">
        <f>E64+E61+E56+E49</f>
        <v>19572000</v>
      </c>
      <c r="F47" s="27">
        <f t="shared" si="4"/>
        <v>640063393</v>
      </c>
      <c r="G47" s="7"/>
      <c r="H47" s="2"/>
    </row>
    <row r="48" spans="1:9" ht="20.25" customHeight="1" thickBot="1">
      <c r="A48" s="41"/>
      <c r="B48" s="65"/>
      <c r="C48" s="38" t="s">
        <v>6</v>
      </c>
      <c r="D48" s="28">
        <v>428701242</v>
      </c>
      <c r="E48" s="28">
        <f>E66+E58+E51</f>
        <v>18265000</v>
      </c>
      <c r="F48" s="28">
        <f t="shared" si="4"/>
        <v>446966242</v>
      </c>
      <c r="G48" s="7"/>
      <c r="H48" s="2"/>
    </row>
    <row r="49" spans="1:8" ht="39" customHeight="1">
      <c r="A49" s="73" t="s">
        <v>68</v>
      </c>
      <c r="B49" s="50"/>
      <c r="C49" s="50" t="s">
        <v>69</v>
      </c>
      <c r="D49" s="29">
        <v>25566435</v>
      </c>
      <c r="E49" s="29">
        <f>E50</f>
        <v>0</v>
      </c>
      <c r="F49" s="29">
        <f t="shared" si="4"/>
        <v>25566435</v>
      </c>
      <c r="G49" s="7"/>
      <c r="H49" s="7"/>
    </row>
    <row r="50" spans="1:8" ht="39" customHeight="1">
      <c r="A50" s="73" t="s">
        <v>70</v>
      </c>
      <c r="B50" s="50"/>
      <c r="C50" s="50" t="s">
        <v>69</v>
      </c>
      <c r="D50" s="29">
        <v>25566435</v>
      </c>
      <c r="E50" s="29">
        <f>E52+E54</f>
        <v>0</v>
      </c>
      <c r="F50" s="29">
        <f t="shared" si="4"/>
        <v>25566435</v>
      </c>
      <c r="G50" s="7"/>
      <c r="H50" s="7"/>
    </row>
    <row r="51" spans="1:8" ht="23.25" customHeight="1">
      <c r="A51" s="75"/>
      <c r="B51" s="68"/>
      <c r="C51" s="68" t="s">
        <v>6</v>
      </c>
      <c r="D51" s="45">
        <v>25506931</v>
      </c>
      <c r="E51" s="45">
        <f>E53+E55</f>
        <v>0</v>
      </c>
      <c r="F51" s="45">
        <f t="shared" si="4"/>
        <v>25506931</v>
      </c>
      <c r="G51" s="7"/>
      <c r="H51" s="7"/>
    </row>
    <row r="52" spans="1:8" ht="91.5" customHeight="1">
      <c r="A52" s="67" t="s">
        <v>71</v>
      </c>
      <c r="B52" s="67" t="s">
        <v>72</v>
      </c>
      <c r="C52" s="49" t="s">
        <v>73</v>
      </c>
      <c r="D52" s="46">
        <v>25047135</v>
      </c>
      <c r="E52" s="44">
        <v>-25047135</v>
      </c>
      <c r="F52" s="44">
        <f t="shared" si="4"/>
        <v>0</v>
      </c>
      <c r="G52" s="7"/>
      <c r="H52" s="7"/>
    </row>
    <row r="53" spans="1:8" ht="23.25" customHeight="1">
      <c r="A53" s="58"/>
      <c r="B53" s="58"/>
      <c r="C53" s="47" t="s">
        <v>6</v>
      </c>
      <c r="D53" s="69">
        <v>24999131</v>
      </c>
      <c r="E53" s="57">
        <v>-24999131</v>
      </c>
      <c r="F53" s="57">
        <f t="shared" si="4"/>
        <v>0</v>
      </c>
      <c r="G53" s="7"/>
      <c r="H53" s="7"/>
    </row>
    <row r="54" spans="1:8" ht="39" customHeight="1">
      <c r="A54" s="67" t="s">
        <v>74</v>
      </c>
      <c r="B54" s="67" t="s">
        <v>75</v>
      </c>
      <c r="C54" s="49" t="s">
        <v>76</v>
      </c>
      <c r="D54" s="81">
        <f>D55</f>
        <v>0</v>
      </c>
      <c r="E54" s="81">
        <v>25047135</v>
      </c>
      <c r="F54" s="44">
        <f t="shared" si="4"/>
        <v>25047135</v>
      </c>
      <c r="G54" s="7"/>
      <c r="H54" s="7"/>
    </row>
    <row r="55" spans="1:8" ht="23.25" customHeight="1">
      <c r="A55" s="88"/>
      <c r="B55" s="88"/>
      <c r="C55" s="47" t="s">
        <v>6</v>
      </c>
      <c r="D55" s="87">
        <v>0</v>
      </c>
      <c r="E55" s="87">
        <v>24999131</v>
      </c>
      <c r="F55" s="57">
        <f t="shared" si="4"/>
        <v>24999131</v>
      </c>
      <c r="G55" s="7"/>
      <c r="H55" s="7"/>
    </row>
    <row r="56" spans="1:8" ht="39" customHeight="1">
      <c r="A56" s="73" t="s">
        <v>20</v>
      </c>
      <c r="B56" s="50"/>
      <c r="C56" s="50" t="s">
        <v>19</v>
      </c>
      <c r="D56" s="29">
        <f>D57</f>
        <v>110120474</v>
      </c>
      <c r="E56" s="29">
        <f>E57</f>
        <v>13000</v>
      </c>
      <c r="F56" s="29">
        <f t="shared" si="4"/>
        <v>110133474</v>
      </c>
      <c r="G56" s="7"/>
      <c r="H56" s="2"/>
    </row>
    <row r="57" spans="1:8" ht="38.25" customHeight="1">
      <c r="A57" s="73" t="s">
        <v>21</v>
      </c>
      <c r="B57" s="50"/>
      <c r="C57" s="50" t="s">
        <v>19</v>
      </c>
      <c r="D57" s="29">
        <v>110120474</v>
      </c>
      <c r="E57" s="29">
        <f>E59</f>
        <v>13000</v>
      </c>
      <c r="F57" s="29">
        <f t="shared" si="4"/>
        <v>110133474</v>
      </c>
      <c r="G57" s="7"/>
      <c r="H57" s="2"/>
    </row>
    <row r="58" spans="1:8" ht="20.25" customHeight="1">
      <c r="A58" s="75"/>
      <c r="B58" s="68"/>
      <c r="C58" s="68" t="s">
        <v>6</v>
      </c>
      <c r="D58" s="45">
        <v>33177437</v>
      </c>
      <c r="E58" s="45">
        <f>E60</f>
        <v>13000</v>
      </c>
      <c r="F58" s="45">
        <f t="shared" si="4"/>
        <v>33190437</v>
      </c>
      <c r="G58" s="7"/>
      <c r="H58" s="2"/>
    </row>
    <row r="59" spans="1:8" ht="27.75" customHeight="1">
      <c r="A59" s="67" t="s">
        <v>25</v>
      </c>
      <c r="B59" s="67">
        <v>1010</v>
      </c>
      <c r="C59" s="49" t="s">
        <v>23</v>
      </c>
      <c r="D59" s="46">
        <v>40389138</v>
      </c>
      <c r="E59" s="44">
        <f>E60</f>
        <v>13000</v>
      </c>
      <c r="F59" s="44">
        <f t="shared" si="4"/>
        <v>40402138</v>
      </c>
      <c r="G59" s="7"/>
      <c r="H59" s="2"/>
    </row>
    <row r="60" spans="1:8" ht="20.25" customHeight="1">
      <c r="A60" s="58"/>
      <c r="B60" s="58"/>
      <c r="C60" s="47" t="s">
        <v>6</v>
      </c>
      <c r="D60" s="69">
        <v>1381375</v>
      </c>
      <c r="E60" s="57">
        <v>13000</v>
      </c>
      <c r="F60" s="57">
        <f t="shared" si="4"/>
        <v>1394375</v>
      </c>
      <c r="G60" s="7"/>
      <c r="H60" s="2"/>
    </row>
    <row r="61" spans="1:8" ht="66.75" customHeight="1">
      <c r="A61" s="73">
        <v>4000000</v>
      </c>
      <c r="B61" s="50"/>
      <c r="C61" s="50" t="s">
        <v>8</v>
      </c>
      <c r="D61" s="29">
        <v>224380756</v>
      </c>
      <c r="E61" s="29">
        <f>E62</f>
        <v>1307000</v>
      </c>
      <c r="F61" s="29">
        <f t="shared" si="4"/>
        <v>225687756</v>
      </c>
      <c r="G61" s="7"/>
      <c r="H61" s="2"/>
    </row>
    <row r="62" spans="1:8" ht="60.75" customHeight="1">
      <c r="A62" s="73">
        <v>4010000</v>
      </c>
      <c r="B62" s="50"/>
      <c r="C62" s="50" t="s">
        <v>8</v>
      </c>
      <c r="D62" s="29">
        <v>224380756</v>
      </c>
      <c r="E62" s="29">
        <f>E63</f>
        <v>1307000</v>
      </c>
      <c r="F62" s="29">
        <f t="shared" si="4"/>
        <v>225687756</v>
      </c>
      <c r="G62" s="7"/>
      <c r="H62" s="2"/>
    </row>
    <row r="63" spans="1:8" ht="45.75" customHeight="1">
      <c r="A63" s="67">
        <v>4019110</v>
      </c>
      <c r="B63" s="67">
        <v>9110</v>
      </c>
      <c r="C63" s="49" t="s">
        <v>37</v>
      </c>
      <c r="D63" s="46">
        <v>24309300</v>
      </c>
      <c r="E63" s="44">
        <v>1307000</v>
      </c>
      <c r="F63" s="44">
        <f t="shared" si="4"/>
        <v>25616300</v>
      </c>
      <c r="G63" s="7"/>
      <c r="H63" s="2"/>
    </row>
    <row r="64" spans="1:8" ht="57.75" customHeight="1">
      <c r="A64" s="73">
        <v>4700000</v>
      </c>
      <c r="B64" s="50"/>
      <c r="C64" s="50" t="s">
        <v>13</v>
      </c>
      <c r="D64" s="29">
        <v>101877066</v>
      </c>
      <c r="E64" s="29">
        <f>E65</f>
        <v>18252000</v>
      </c>
      <c r="F64" s="29">
        <f t="shared" ref="F64:F66" si="6">D64+E64</f>
        <v>120129066</v>
      </c>
      <c r="G64" s="7"/>
      <c r="H64" s="7"/>
    </row>
    <row r="65" spans="1:12" ht="57.75" customHeight="1">
      <c r="A65" s="73">
        <v>4710000</v>
      </c>
      <c r="B65" s="50"/>
      <c r="C65" s="50" t="s">
        <v>13</v>
      </c>
      <c r="D65" s="29">
        <v>101877066</v>
      </c>
      <c r="E65" s="29">
        <f>E67</f>
        <v>18252000</v>
      </c>
      <c r="F65" s="29">
        <f t="shared" si="6"/>
        <v>120129066</v>
      </c>
      <c r="G65" s="7"/>
      <c r="H65" s="7"/>
    </row>
    <row r="66" spans="1:12" ht="24.75" customHeight="1">
      <c r="A66" s="75"/>
      <c r="B66" s="68"/>
      <c r="C66" s="68" t="s">
        <v>6</v>
      </c>
      <c r="D66" s="45">
        <v>67753166</v>
      </c>
      <c r="E66" s="45">
        <f>E68</f>
        <v>18252000</v>
      </c>
      <c r="F66" s="45">
        <f t="shared" si="6"/>
        <v>86005166</v>
      </c>
      <c r="G66" s="7"/>
      <c r="H66" s="7"/>
    </row>
    <row r="67" spans="1:12" ht="71.25" customHeight="1">
      <c r="A67" s="67" t="s">
        <v>45</v>
      </c>
      <c r="B67" s="67" t="s">
        <v>46</v>
      </c>
      <c r="C67" s="49" t="s">
        <v>47</v>
      </c>
      <c r="D67" s="46">
        <v>0</v>
      </c>
      <c r="E67" s="44">
        <f>E68</f>
        <v>18252000</v>
      </c>
      <c r="F67" s="44">
        <f t="shared" ref="F67:F68" si="7">D67+E67</f>
        <v>18252000</v>
      </c>
      <c r="G67" s="7"/>
      <c r="H67" s="7"/>
    </row>
    <row r="68" spans="1:12" ht="24" customHeight="1" thickBot="1">
      <c r="A68" s="58"/>
      <c r="B68" s="58"/>
      <c r="C68" s="47" t="s">
        <v>6</v>
      </c>
      <c r="D68" s="69">
        <v>0</v>
      </c>
      <c r="E68" s="57">
        <v>18252000</v>
      </c>
      <c r="F68" s="57">
        <f t="shared" si="7"/>
        <v>18252000</v>
      </c>
      <c r="G68" s="7"/>
      <c r="H68" s="7"/>
    </row>
    <row r="69" spans="1:12" ht="58.5" customHeight="1" thickBot="1">
      <c r="A69" s="11"/>
      <c r="B69" s="11"/>
      <c r="C69" s="36" t="s">
        <v>40</v>
      </c>
      <c r="D69" s="42">
        <f>D10+D47</f>
        <v>5763288743.4799995</v>
      </c>
      <c r="E69" s="42">
        <f>E10+E47</f>
        <v>26987613</v>
      </c>
      <c r="F69" s="42">
        <f t="shared" ref="F69" si="8">D69+E69</f>
        <v>5790276356.4799995</v>
      </c>
      <c r="G69" s="7"/>
      <c r="H69" s="2"/>
      <c r="I69" s="72"/>
    </row>
    <row r="70" spans="1:12" ht="51" customHeight="1" thickBot="1">
      <c r="A70" s="11"/>
      <c r="B70" s="63"/>
      <c r="C70" s="36" t="s">
        <v>11</v>
      </c>
      <c r="D70" s="26">
        <f>D71+D72</f>
        <v>-213522552.52000001</v>
      </c>
      <c r="E70" s="26">
        <f>E71+E72</f>
        <v>7415613</v>
      </c>
      <c r="F70" s="26">
        <f t="shared" ref="F70:F75" si="9">D70+E70</f>
        <v>-206106939.52000001</v>
      </c>
      <c r="G70" s="7"/>
      <c r="H70" s="2"/>
      <c r="I70" s="76"/>
    </row>
    <row r="71" spans="1:12" ht="67.5" customHeight="1" thickBot="1">
      <c r="A71" s="59"/>
      <c r="B71" s="59"/>
      <c r="C71" s="60" t="s">
        <v>17</v>
      </c>
      <c r="D71" s="61">
        <v>166628389.47999999</v>
      </c>
      <c r="E71" s="61">
        <f>18252000+1882365+212748+5000000+333500</f>
        <v>25680613</v>
      </c>
      <c r="F71" s="61">
        <f t="shared" si="9"/>
        <v>192309002.47999999</v>
      </c>
      <c r="G71" s="7"/>
      <c r="H71" s="2"/>
      <c r="I71" s="76"/>
    </row>
    <row r="72" spans="1:12" ht="75.75" customHeight="1" thickBot="1">
      <c r="A72" s="22"/>
      <c r="B72" s="66"/>
      <c r="C72" s="39" t="s">
        <v>4</v>
      </c>
      <c r="D72" s="43">
        <f>-380150942</f>
        <v>-380150942</v>
      </c>
      <c r="E72" s="43">
        <f>-18252000-13000</f>
        <v>-18265000</v>
      </c>
      <c r="F72" s="43">
        <f t="shared" si="9"/>
        <v>-398415942</v>
      </c>
      <c r="G72" s="7"/>
      <c r="H72" s="2"/>
      <c r="I72" s="76"/>
    </row>
    <row r="73" spans="1:12" ht="48.75" customHeight="1" thickBot="1">
      <c r="A73" s="11"/>
      <c r="B73" s="63"/>
      <c r="C73" s="36" t="s">
        <v>12</v>
      </c>
      <c r="D73" s="26">
        <f>SUM(D74:D75)</f>
        <v>436130807</v>
      </c>
      <c r="E73" s="26">
        <f>SUM(E74:E75)</f>
        <v>19572000</v>
      </c>
      <c r="F73" s="26">
        <f t="shared" si="9"/>
        <v>455702807</v>
      </c>
      <c r="G73" s="7"/>
      <c r="H73" s="2"/>
      <c r="I73" s="76"/>
    </row>
    <row r="74" spans="1:12" ht="72.75" customHeight="1" thickBot="1">
      <c r="A74" s="62"/>
      <c r="B74" s="62"/>
      <c r="C74" s="60" t="s">
        <v>18</v>
      </c>
      <c r="D74" s="61">
        <v>55979865</v>
      </c>
      <c r="E74" s="61">
        <f>1307000</f>
        <v>1307000</v>
      </c>
      <c r="F74" s="61">
        <f t="shared" si="9"/>
        <v>57286865</v>
      </c>
      <c r="G74" s="7"/>
      <c r="H74" s="2"/>
      <c r="I74" s="76"/>
      <c r="K74" s="76"/>
    </row>
    <row r="75" spans="1:12" ht="77.25" customHeight="1" thickBot="1">
      <c r="A75" s="22"/>
      <c r="B75" s="66"/>
      <c r="C75" s="39" t="s">
        <v>5</v>
      </c>
      <c r="D75" s="43">
        <f>380150942</f>
        <v>380150942</v>
      </c>
      <c r="E75" s="43">
        <f>18252000+13000</f>
        <v>18265000</v>
      </c>
      <c r="F75" s="43">
        <f t="shared" si="9"/>
        <v>398415942</v>
      </c>
      <c r="G75" s="7"/>
      <c r="H75" s="2"/>
      <c r="I75" s="78"/>
    </row>
    <row r="76" spans="1:12" ht="18.75" customHeight="1">
      <c r="A76" s="23"/>
      <c r="B76" s="23"/>
      <c r="C76" s="24"/>
      <c r="D76" s="7"/>
      <c r="E76" s="7"/>
      <c r="F76" s="7"/>
      <c r="G76" s="7"/>
      <c r="H76" s="2"/>
    </row>
    <row r="77" spans="1:12" ht="113.25" customHeight="1">
      <c r="A77" s="89" t="s">
        <v>43</v>
      </c>
      <c r="B77" s="89"/>
      <c r="C77" s="89"/>
      <c r="D77" s="10"/>
      <c r="E77" s="55" t="s">
        <v>44</v>
      </c>
      <c r="F77" s="12"/>
      <c r="G77" s="12"/>
      <c r="H77" s="2"/>
      <c r="J77" s="30"/>
      <c r="K77" s="30"/>
      <c r="L77" s="30"/>
    </row>
    <row r="78" spans="1:12" ht="23.25" customHeight="1">
      <c r="A78" s="15"/>
      <c r="B78" s="15"/>
      <c r="C78" s="13"/>
      <c r="D78" s="10"/>
      <c r="E78" s="14"/>
      <c r="F78" s="12"/>
      <c r="G78" s="12"/>
      <c r="H78" s="2"/>
      <c r="J78" s="30"/>
      <c r="K78" s="30"/>
      <c r="L78" s="30"/>
    </row>
    <row r="79" spans="1:12" ht="20.25">
      <c r="A79" s="10"/>
      <c r="B79" s="10"/>
      <c r="E79" s="10"/>
      <c r="F79" s="5"/>
      <c r="G79" s="5"/>
      <c r="H79" s="2"/>
      <c r="J79" s="30"/>
      <c r="K79" s="30"/>
      <c r="L79" s="30"/>
    </row>
    <row r="80" spans="1:12" ht="18.75">
      <c r="A80" s="8"/>
      <c r="B80" s="8"/>
      <c r="C80" s="9"/>
      <c r="D80" s="5"/>
      <c r="E80" s="5"/>
      <c r="F80" s="5"/>
      <c r="G80" s="5"/>
      <c r="H80" s="2"/>
    </row>
    <row r="81" spans="1:11" ht="18.75">
      <c r="A81" s="8"/>
      <c r="B81" s="8"/>
      <c r="C81" s="9"/>
      <c r="D81" s="5"/>
      <c r="E81" s="25"/>
      <c r="F81" s="5"/>
      <c r="G81" s="5"/>
      <c r="H81" s="2"/>
    </row>
    <row r="82" spans="1:11" ht="18.75">
      <c r="A82" s="8"/>
      <c r="B82" s="8"/>
      <c r="C82" s="9"/>
      <c r="D82" s="5"/>
      <c r="E82" s="5"/>
      <c r="F82" s="5"/>
      <c r="G82" s="5"/>
      <c r="H82" s="2"/>
      <c r="I82" s="32"/>
      <c r="J82" s="32"/>
      <c r="K82" s="32"/>
    </row>
    <row r="83" spans="1:11" ht="18.75">
      <c r="A83" s="8"/>
      <c r="B83" s="8"/>
      <c r="C83" s="9"/>
      <c r="D83" s="5"/>
      <c r="E83" s="5"/>
      <c r="F83" s="5"/>
      <c r="G83" s="5"/>
      <c r="H83" s="2"/>
    </row>
    <row r="84" spans="1:11" ht="18.75">
      <c r="A84" s="8"/>
      <c r="B84" s="8"/>
      <c r="C84" s="9"/>
      <c r="D84" s="5"/>
      <c r="E84" s="5"/>
      <c r="F84" s="5"/>
      <c r="G84" s="5"/>
      <c r="H84" s="2"/>
    </row>
    <row r="85" spans="1:11" ht="18.75">
      <c r="A85" s="8"/>
      <c r="B85" s="8"/>
      <c r="C85" s="9"/>
      <c r="D85" s="5"/>
      <c r="E85" s="5"/>
      <c r="F85" s="5"/>
      <c r="G85" s="5"/>
      <c r="H85" s="2"/>
    </row>
    <row r="86" spans="1:11" ht="18.75">
      <c r="A86" s="8"/>
      <c r="B86" s="8"/>
      <c r="C86" s="9"/>
      <c r="D86" s="5"/>
      <c r="E86" s="5"/>
      <c r="F86" s="5"/>
      <c r="G86" s="5"/>
      <c r="H86" s="2"/>
    </row>
    <row r="87" spans="1:11" ht="18.75">
      <c r="A87" s="8"/>
      <c r="B87" s="8"/>
      <c r="C87" s="9"/>
      <c r="D87" s="5"/>
      <c r="E87" s="5"/>
      <c r="F87" s="5"/>
      <c r="G87" s="5"/>
      <c r="H87" s="2"/>
    </row>
    <row r="88" spans="1:11" ht="18.75">
      <c r="A88" s="8"/>
      <c r="B88" s="8"/>
      <c r="C88" s="9"/>
      <c r="D88" s="5"/>
      <c r="E88" s="5"/>
      <c r="F88" s="5"/>
      <c r="G88" s="5"/>
      <c r="H88" s="2"/>
    </row>
    <row r="89" spans="1:11" ht="18.75">
      <c r="A89" s="8"/>
      <c r="B89" s="8"/>
      <c r="C89" s="9"/>
      <c r="D89" s="5"/>
      <c r="E89" s="5"/>
      <c r="F89" s="5"/>
      <c r="G89" s="5"/>
      <c r="H89" s="2"/>
    </row>
    <row r="90" spans="1:11" ht="18.75">
      <c r="A90" s="8"/>
      <c r="B90" s="8"/>
      <c r="C90" s="9"/>
      <c r="D90" s="5"/>
      <c r="E90" s="5"/>
      <c r="F90" s="5"/>
      <c r="G90" s="5"/>
      <c r="H90" s="2"/>
    </row>
    <row r="91" spans="1:11">
      <c r="A91" s="3"/>
      <c r="B91" s="3"/>
      <c r="C91" s="2"/>
      <c r="H91" s="2"/>
    </row>
    <row r="92" spans="1:11">
      <c r="A92" s="3"/>
      <c r="B92" s="3"/>
      <c r="C92" s="2"/>
      <c r="H92" s="2"/>
    </row>
    <row r="93" spans="1:11">
      <c r="A93" s="3"/>
      <c r="B93" s="3"/>
      <c r="C93" s="2"/>
      <c r="H93" s="2"/>
    </row>
    <row r="94" spans="1:11">
      <c r="A94" s="3"/>
      <c r="B94" s="3"/>
      <c r="C94" s="2"/>
      <c r="H94" s="2"/>
    </row>
    <row r="95" spans="1:11">
      <c r="A95" s="3"/>
      <c r="B95" s="3"/>
      <c r="C95" s="2"/>
      <c r="H95" s="2"/>
    </row>
    <row r="96" spans="1:11">
      <c r="A96" s="3"/>
      <c r="B96" s="3"/>
      <c r="C96" s="2"/>
      <c r="H96" s="2"/>
    </row>
    <row r="97" spans="1:8">
      <c r="A97" s="3"/>
      <c r="B97" s="3"/>
      <c r="C97" s="2"/>
      <c r="H97" s="2"/>
    </row>
    <row r="98" spans="1:8">
      <c r="A98" s="3"/>
      <c r="B98" s="3"/>
      <c r="C98" s="2"/>
      <c r="H98" s="2"/>
    </row>
    <row r="99" spans="1:8">
      <c r="A99" s="3"/>
      <c r="B99" s="3"/>
      <c r="C99" s="2"/>
      <c r="H99" s="2"/>
    </row>
    <row r="100" spans="1:8">
      <c r="A100" s="3"/>
      <c r="B100" s="3"/>
      <c r="C100" s="2"/>
      <c r="H100" s="2"/>
    </row>
    <row r="101" spans="1:8">
      <c r="A101" s="3"/>
      <c r="B101" s="3"/>
      <c r="C101" s="2"/>
      <c r="H101" s="2"/>
    </row>
    <row r="102" spans="1:8">
      <c r="A102" s="3"/>
      <c r="B102" s="3"/>
      <c r="C102" s="2"/>
      <c r="H102" s="2"/>
    </row>
    <row r="103" spans="1:8">
      <c r="A103" s="3"/>
      <c r="B103" s="3"/>
      <c r="C103" s="2"/>
      <c r="H103" s="2"/>
    </row>
    <row r="104" spans="1:8">
      <c r="A104" s="3"/>
      <c r="B104" s="3"/>
      <c r="C104" s="2"/>
      <c r="H104" s="2"/>
    </row>
    <row r="105" spans="1:8">
      <c r="A105" s="3"/>
      <c r="B105" s="3"/>
      <c r="C105" s="2"/>
      <c r="H105" s="2"/>
    </row>
    <row r="106" spans="1:8">
      <c r="A106" s="3"/>
      <c r="B106" s="3"/>
      <c r="C106" s="2"/>
      <c r="H106" s="2"/>
    </row>
    <row r="107" spans="1:8">
      <c r="A107" s="3"/>
      <c r="B107" s="3"/>
      <c r="C107" s="2"/>
      <c r="H107" s="2"/>
    </row>
    <row r="108" spans="1:8">
      <c r="A108" s="3"/>
      <c r="B108" s="3"/>
      <c r="C108" s="2"/>
      <c r="H108" s="2"/>
    </row>
    <row r="109" spans="1:8">
      <c r="A109" s="3"/>
      <c r="B109" s="3"/>
      <c r="C109" s="2"/>
      <c r="H109" s="2"/>
    </row>
    <row r="110" spans="1:8">
      <c r="A110" s="3"/>
      <c r="B110" s="3"/>
      <c r="C110" s="2"/>
      <c r="H110" s="2"/>
    </row>
    <row r="111" spans="1:8">
      <c r="A111" s="3"/>
      <c r="B111" s="3"/>
      <c r="C111" s="2"/>
      <c r="H111" s="2"/>
    </row>
    <row r="112" spans="1:8">
      <c r="A112" s="3"/>
      <c r="B112" s="3"/>
      <c r="C112" s="2"/>
      <c r="H112" s="2"/>
    </row>
    <row r="113" spans="1:8">
      <c r="A113" s="3"/>
      <c r="B113" s="3"/>
      <c r="C113" s="2"/>
      <c r="H113" s="2"/>
    </row>
    <row r="114" spans="1:8">
      <c r="A114" s="3"/>
      <c r="B114" s="3"/>
      <c r="C114" s="2"/>
      <c r="H114" s="2"/>
    </row>
    <row r="115" spans="1:8">
      <c r="A115" s="3"/>
      <c r="B115" s="3"/>
      <c r="C115" s="2"/>
      <c r="H115" s="2"/>
    </row>
    <row r="116" spans="1:8">
      <c r="A116" s="3"/>
      <c r="B116" s="3"/>
      <c r="C116" s="2"/>
      <c r="H116" s="2"/>
    </row>
    <row r="117" spans="1:8">
      <c r="A117" s="3"/>
      <c r="B117" s="3"/>
      <c r="C117" s="2"/>
      <c r="H117" s="2"/>
    </row>
    <row r="118" spans="1:8">
      <c r="A118" s="3"/>
      <c r="B118" s="3"/>
      <c r="C118" s="2"/>
      <c r="H118" s="2"/>
    </row>
    <row r="119" spans="1:8">
      <c r="A119" s="3"/>
      <c r="B119" s="3"/>
      <c r="C119" s="2"/>
      <c r="H119" s="2"/>
    </row>
    <row r="120" spans="1:8">
      <c r="A120" s="3"/>
      <c r="B120" s="3"/>
      <c r="C120" s="2"/>
      <c r="H120" s="2"/>
    </row>
    <row r="121" spans="1:8">
      <c r="A121" s="3"/>
      <c r="B121" s="3"/>
      <c r="C121" s="2"/>
    </row>
    <row r="122" spans="1:8">
      <c r="A122" s="3"/>
      <c r="B122" s="3"/>
      <c r="C122" s="2"/>
    </row>
    <row r="123" spans="1:8">
      <c r="A123" s="3"/>
      <c r="B123" s="3"/>
      <c r="C123" s="2"/>
    </row>
    <row r="124" spans="1:8">
      <c r="A124" s="3"/>
      <c r="B124" s="3"/>
      <c r="C124" s="2"/>
    </row>
    <row r="125" spans="1:8">
      <c r="A125" s="3"/>
      <c r="B125" s="3"/>
      <c r="C125" s="2"/>
    </row>
    <row r="126" spans="1:8">
      <c r="A126" s="3"/>
      <c r="B126" s="3"/>
      <c r="C126" s="2"/>
    </row>
    <row r="127" spans="1:8">
      <c r="A127" s="3"/>
      <c r="B127" s="3"/>
      <c r="C127" s="2"/>
    </row>
    <row r="128" spans="1:8">
      <c r="A128" s="3"/>
      <c r="B128" s="3"/>
      <c r="C128" s="2"/>
    </row>
    <row r="129" spans="1:3">
      <c r="A129" s="3"/>
      <c r="B129" s="3"/>
      <c r="C129" s="2"/>
    </row>
    <row r="130" spans="1:3">
      <c r="A130" s="3"/>
      <c r="B130" s="3"/>
      <c r="C130" s="2"/>
    </row>
    <row r="131" spans="1:3">
      <c r="A131" s="3"/>
      <c r="B131" s="3"/>
      <c r="C131" s="2"/>
    </row>
    <row r="132" spans="1:3">
      <c r="A132" s="3"/>
      <c r="B132" s="3"/>
      <c r="C132" s="2"/>
    </row>
    <row r="133" spans="1:3">
      <c r="A133" s="3"/>
      <c r="B133" s="3"/>
      <c r="C133" s="2"/>
    </row>
    <row r="134" spans="1:3">
      <c r="A134" s="3"/>
      <c r="B134" s="3"/>
      <c r="C134" s="2"/>
    </row>
    <row r="135" spans="1:3">
      <c r="A135" s="3"/>
      <c r="B135" s="3"/>
      <c r="C135" s="2"/>
    </row>
    <row r="136" spans="1:3">
      <c r="A136" s="3"/>
      <c r="B136" s="3"/>
      <c r="C136" s="2"/>
    </row>
    <row r="137" spans="1:3">
      <c r="A137" s="3"/>
      <c r="B137" s="3"/>
      <c r="C137" s="2"/>
    </row>
    <row r="138" spans="1:3">
      <c r="A138" s="3"/>
      <c r="B138" s="3"/>
      <c r="C138" s="2"/>
    </row>
    <row r="139" spans="1:3">
      <c r="A139" s="3"/>
      <c r="B139" s="3"/>
      <c r="C139" s="2"/>
    </row>
    <row r="140" spans="1:3">
      <c r="A140" s="3"/>
      <c r="B140" s="3"/>
      <c r="C140" s="2"/>
    </row>
    <row r="141" spans="1:3">
      <c r="A141" s="3"/>
      <c r="B141" s="3"/>
      <c r="C141" s="2"/>
    </row>
    <row r="142" spans="1:3">
      <c r="A142" s="3"/>
      <c r="B142" s="3"/>
      <c r="C142" s="2"/>
    </row>
    <row r="143" spans="1:3">
      <c r="A143" s="3"/>
      <c r="B143" s="3"/>
      <c r="C143" s="2"/>
    </row>
    <row r="144" spans="1:3">
      <c r="A144" s="3"/>
      <c r="B144" s="3"/>
      <c r="C144" s="2"/>
    </row>
    <row r="145" spans="1:3">
      <c r="A145" s="3"/>
      <c r="B145" s="3"/>
      <c r="C145" s="2"/>
    </row>
    <row r="146" spans="1:3">
      <c r="A146" s="3"/>
      <c r="B146" s="3"/>
      <c r="C146" s="2"/>
    </row>
    <row r="147" spans="1:3">
      <c r="A147" s="3"/>
      <c r="B147" s="3"/>
      <c r="C147" s="2"/>
    </row>
    <row r="148" spans="1:3">
      <c r="A148" s="3"/>
      <c r="B148" s="3"/>
      <c r="C148" s="2"/>
    </row>
    <row r="149" spans="1:3">
      <c r="A149" s="3"/>
      <c r="B149" s="3"/>
      <c r="C149" s="2"/>
    </row>
    <row r="150" spans="1:3">
      <c r="A150" s="3"/>
      <c r="B150" s="3"/>
      <c r="C150" s="2"/>
    </row>
    <row r="151" spans="1:3">
      <c r="A151" s="3"/>
      <c r="B151" s="3"/>
      <c r="C151" s="2"/>
    </row>
    <row r="152" spans="1:3">
      <c r="A152" s="3"/>
      <c r="B152" s="3"/>
      <c r="C152" s="2"/>
    </row>
    <row r="153" spans="1:3">
      <c r="A153" s="3"/>
      <c r="B153" s="3"/>
      <c r="C153" s="2"/>
    </row>
    <row r="154" spans="1:3">
      <c r="A154" s="3"/>
      <c r="B154" s="3"/>
      <c r="C154" s="2"/>
    </row>
    <row r="155" spans="1:3">
      <c r="A155" s="3"/>
      <c r="B155" s="3"/>
    </row>
    <row r="156" spans="1:3">
      <c r="A156" s="3"/>
      <c r="B156" s="3"/>
    </row>
    <row r="157" spans="1:3">
      <c r="A157" s="3"/>
      <c r="B157" s="3"/>
    </row>
    <row r="158" spans="1:3">
      <c r="A158" s="3"/>
      <c r="B158" s="3"/>
    </row>
    <row r="159" spans="1:3">
      <c r="A159" s="3"/>
      <c r="B159" s="3"/>
    </row>
    <row r="160" spans="1:3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</sheetData>
  <mergeCells count="8">
    <mergeCell ref="A77:C77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</oddHeader>
  </headerFooter>
  <rowBreaks count="1" manualBreakCount="1"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org301</cp:lastModifiedBy>
  <cp:lastPrinted>2017-03-13T14:31:46Z</cp:lastPrinted>
  <dcterms:created xsi:type="dcterms:W3CDTF">2005-04-08T06:14:05Z</dcterms:created>
  <dcterms:modified xsi:type="dcterms:W3CDTF">2017-03-20T12:22:31Z</dcterms:modified>
</cp:coreProperties>
</file>