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  <definedName name="_xlnm.Print_Area" localSheetId="0">Лист1!$A$1:$E$63</definedName>
  </definedNames>
  <calcPr calcId="144525"/>
</workbook>
</file>

<file path=xl/calcChain.xml><?xml version="1.0" encoding="utf-8"?>
<calcChain xmlns="http://schemas.openxmlformats.org/spreadsheetml/2006/main">
  <c r="B46" i="1" l="1"/>
  <c r="C21" i="1"/>
  <c r="C42" i="1"/>
  <c r="C43" i="1"/>
  <c r="C39" i="1"/>
  <c r="C30" i="1"/>
  <c r="C28" i="1"/>
  <c r="C27" i="1"/>
  <c r="C26" i="1"/>
  <c r="C25" i="1"/>
  <c r="C24" i="1"/>
  <c r="C23" i="1"/>
  <c r="C14" i="1"/>
  <c r="C13" i="1"/>
  <c r="C56" i="1" l="1"/>
  <c r="B56" i="1" l="1"/>
  <c r="C33" i="1" l="1"/>
  <c r="B34" i="1"/>
  <c r="B35" i="1"/>
  <c r="D52" i="1" l="1"/>
  <c r="E52" i="1"/>
  <c r="C52" i="1"/>
  <c r="B52" i="1" s="1"/>
  <c r="B53" i="1"/>
  <c r="C49" i="1" l="1"/>
  <c r="C41" i="1" l="1"/>
  <c r="C17" i="1"/>
  <c r="C20" i="1" l="1"/>
  <c r="B45" i="1"/>
  <c r="B25" i="1" l="1"/>
  <c r="B26" i="1"/>
  <c r="B22" i="1"/>
  <c r="B23" i="1"/>
  <c r="B24" i="1"/>
  <c r="C11" i="1" l="1"/>
  <c r="C12" i="1"/>
  <c r="C16" i="1" l="1"/>
  <c r="C31" i="1"/>
  <c r="B44" i="1" l="1"/>
  <c r="C15" i="1"/>
  <c r="C19" i="1"/>
  <c r="C57" i="1" l="1"/>
  <c r="B42" i="1" l="1"/>
  <c r="B43" i="1" l="1"/>
  <c r="B55" i="1" l="1"/>
  <c r="C54" i="1"/>
  <c r="C47" i="1" l="1"/>
  <c r="C29" i="1"/>
  <c r="C10" i="1" s="1"/>
  <c r="B41" i="1" l="1"/>
  <c r="B40" i="1" l="1"/>
  <c r="B39" i="1" l="1"/>
  <c r="B37" i="1" l="1"/>
  <c r="D50" i="1"/>
  <c r="E50" i="1"/>
  <c r="C50" i="1"/>
  <c r="B51" i="1"/>
  <c r="B32" i="1"/>
  <c r="B33" i="1"/>
  <c r="B36" i="1"/>
  <c r="B50" i="1" l="1"/>
  <c r="B19" i="1"/>
  <c r="B20" i="1"/>
  <c r="B21" i="1"/>
  <c r="B27" i="1"/>
  <c r="B28" i="1"/>
  <c r="B29" i="1"/>
  <c r="B30" i="1"/>
  <c r="B31" i="1"/>
  <c r="B38" i="1"/>
  <c r="B16" i="1" l="1"/>
  <c r="D54" i="1" l="1"/>
  <c r="E54" i="1"/>
  <c r="D48" i="1"/>
  <c r="E48" i="1"/>
  <c r="C48" i="1"/>
  <c r="B49" i="1"/>
  <c r="B57" i="1"/>
  <c r="B12" i="1"/>
  <c r="B13" i="1"/>
  <c r="B14" i="1"/>
  <c r="B15" i="1"/>
  <c r="B17" i="1"/>
  <c r="B18" i="1"/>
  <c r="B47" i="1"/>
  <c r="B11" i="1"/>
  <c r="D10" i="1"/>
  <c r="D9" i="1" s="1"/>
  <c r="E10" i="1"/>
  <c r="E9" i="1" s="1"/>
  <c r="C9" i="1"/>
  <c r="B48" i="1" l="1"/>
  <c r="B54" i="1"/>
  <c r="B9" i="1"/>
  <c r="B10" i="1"/>
</calcChain>
</file>

<file path=xl/sharedStrings.xml><?xml version="1.0" encoding="utf-8"?>
<sst xmlns="http://schemas.openxmlformats.org/spreadsheetml/2006/main" count="60" uniqueCount="60">
  <si>
    <t>ПЕРЕЛІК</t>
  </si>
  <si>
    <t>Загальний обсяг видатків, грн.</t>
  </si>
  <si>
    <t>Обсяг видатків за рахунок  міського бюджету, грн.</t>
  </si>
  <si>
    <t>Обсяг видатків за рахунок  обласного бюджету, грн.</t>
  </si>
  <si>
    <t>Обсяг видатків за рахунок  державного бюджету, грн.</t>
  </si>
  <si>
    <t>РАЗОМ</t>
  </si>
  <si>
    <t xml:space="preserve">Газифікація вулиці 23 Лютого   </t>
  </si>
  <si>
    <t>Кладовище  в районі Північного  ГЗК</t>
  </si>
  <si>
    <t>Реконструкція спортивного комплексу стадіону "Металург" КПНЗ "ДЮСШ №1" в м. Кривому Розі Дніпропетровської області</t>
  </si>
  <si>
    <t>Реконструкція будівлі під міський історико-краєзнавчий музей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</si>
  <si>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</si>
  <si>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 xml:space="preserve">об'єктів, видатки на які будуть проводитися в 2016 році за рахунок бюджетних коштів  </t>
  </si>
  <si>
    <t>Проспект Карла Маркса, м. Кривий Ріг – реконструкція</t>
  </si>
  <si>
    <t>Мала сцена КП "Криворізький академічний міський театр драми та музичної комедії імені Тараса Шевченка", м. Кривий Ріг – реконструкція</t>
  </si>
  <si>
    <t>Нове будівництво котельні та теплових мереж до загальноосвітньої школи І-ІІІ ступенів №63 по вул. Агафонова, 14-а в м. Кривий Ріг Дніпропетровської області</t>
  </si>
  <si>
    <t>Назва об'єкта</t>
  </si>
  <si>
    <t>Реконструкція будівлі Криворізької спеціалізованої загальноосвітньої школи І-ІІІ ступенів №20 на вул. Жовтневій, 31 в м. Кривому Розі Дніпропетровської області</t>
  </si>
  <si>
    <t>Капітальні видатки виконкому міської ради</t>
  </si>
  <si>
    <t xml:space="preserve">Площа Визволення, м. Кривий Ріг - реконструкція </t>
  </si>
  <si>
    <t>Газифікація селища Верабове</t>
  </si>
  <si>
    <t>Газифікація вулиць Літке, Лугова, Лафарга</t>
  </si>
  <si>
    <t>Нове будівництво інженерних мереж та споруд, благоустрій для садибного будівництва на території міста на вул. Симонова в м. Кривому Розі Дніпропетровської області</t>
  </si>
  <si>
    <t>Будівництво дошкільного навчального закладу по вул. Широківській</t>
  </si>
  <si>
    <t>Субвенція обласному бюджету на виконання інвестиційних проектів на об'єкт "Реконструкція споруди пульмосанаторію по вул. Глаголєва, 14 під дошкільний навчальний заклад"</t>
  </si>
  <si>
    <t>Оплата послуг з розрахунку зон на території міста</t>
  </si>
  <si>
    <t>Секретар міської ради</t>
  </si>
  <si>
    <t>Субвенція з місцевого бюджету державному бюджету на виконання програм соціально-економічного та культурного розвитку регіонів по об'єкту "Відновлення гідрологічного режиму водойм Дзержинського району   м. Кривий Ріг Дніпропетровської області" (отримувач субвенції Дніпропетровське обласне управління водних ресурсів)</t>
  </si>
  <si>
    <t>Реконструкція будівлі на вул. Саласюка, 66а під  розміщення  центру   позашкільної    освіти           в   м. Кривий Ріг Дніпропетровської області</t>
  </si>
  <si>
    <t>Реконструкція будівлі на вул. Красноярській, 9 під розміщення дошкільного навчального закладу в   м. Кривий Ріг Дніпропетровської області</t>
  </si>
  <si>
    <t>Будівництво пам'ятника воїнам, загиблим у ході проведення антитерористичної операції на сході України</t>
  </si>
  <si>
    <t xml:space="preserve">Додаток </t>
  </si>
  <si>
    <t xml:space="preserve">          С.Маляренко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</si>
  <si>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</si>
  <si>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>Реконструкція будівлі по вул. Туполєва під житловий будинок</t>
  </si>
  <si>
    <t>Реконструкція запасного футбольного  поля з улаштуванням   трибун   та   благоустроєм території   стадіону   "Металург"   ДЮСШ №1          по проспекту Металургів, 5 м. Кривий Ріг</t>
  </si>
  <si>
    <t>Реконструкція дошкільного закладу №243, Жовтневий район</t>
  </si>
  <si>
    <t>Реконструкція спортивної споруди зі штучним льодом "Льодова арена"  у                                                  м. Кривий Ріг Дніпропетровської області</t>
  </si>
  <si>
    <t>Криворізький консультаційний центр з питань енергозбереження (переможець конкурсу проектів місцевого розвитку "Громадський бюджет")</t>
  </si>
  <si>
    <t>Нове будівництво надземного переходу на                                   вул. Лермонтова в м. Кривому Розі Дніпропетровської області</t>
  </si>
  <si>
    <t>Нове будівництво централізованої системи водовідведення від Криворізької загальноосвітньої школи І-ІІІ ступенів №13 Криворізької міської ради Дніпропетровської області, розташованої за адресою: вул. Шкільна, 27ж</t>
  </si>
  <si>
    <t>Нове будівництво блочно-модульних котелень з технічним переоснащенням системи теплопостачання комунальних закладів міста Кривого Рогу (проектування)</t>
  </si>
  <si>
    <t>Технічне переоснащення шляхом проведення комплексної термомодернізації будівлі Криворізької загальноосвітньої спеціалізованої школи I-III ступенів №4 з поглибленим вивченням іноземних мов  за адресою: вул. Героїв АТО, 15,  м. Кривий Ріг, Дніпропетровська область</t>
  </si>
  <si>
    <t>Реконструкція підземного пішохідного переходу на вул. Лермонтова в м. Кривому Розі Дніпропетровської області</t>
  </si>
  <si>
    <t>Реконструкція приміщень котельні та теплової мережі до Криворізької загальноосвітньої школи І-ІІ ступенів №101 на вул. Червонофлотській, 1а в м. Кривому Розі Дніпропетровської області</t>
  </si>
  <si>
    <t>Реконструкція частини приміщень першого поверху Центру первинної медико-санітарної допомоги №4 під фільтр-бокс амбулаторії загальної практики – сімейної медицини №2  за  адресою: мкр-н Сонячний, 25а, м. Кривий Ріг, Дніпропетровська область</t>
  </si>
  <si>
    <t>Технічне переоснащення шляхом проведення комплексної термомодернізації  будівлі  комунальної установи "Територіальний центр соціального обслуговування (надання соціальних послуг) у Дзержинському районі" за адресою:                            вул. Героїв АТО, 55, м. Кривий Ріг, Дніпропетровська область</t>
  </si>
  <si>
    <t>Технічне переоснащення шляхом проведення комплексної термомодернізації будівлі Криворізької гімназії №95 за адресою:                                  вул. Соборності, 20 а, м. Кривий Ріг, Дніпропетровська область</t>
  </si>
  <si>
    <t>Нове будівництво мосту в парку                                                   ім. Ю.Гагаріна в м. Кривому Розі Дніпропетровської області</t>
  </si>
  <si>
    <t>згідно з рішенням суду</t>
  </si>
  <si>
    <t>Субвенція обласному бюджету на виконання інвестиційних проектів на об'єкт "Реконструкція будівлі комунального підприємства "Криворізький міський театр драми та музичної комедії  імені Тараса Шевченка", у тому числі:</t>
  </si>
  <si>
    <t>на погашення кредиторської заборгованості, що виникла станом на 01.01.2016;</t>
  </si>
  <si>
    <t>Управління економіки виконкому Криворізької міської ради</t>
  </si>
  <si>
    <t>Управління освіти і науки виконкому Криворізької міської ради</t>
  </si>
  <si>
    <t>Управління містобудування, архітектури та земельних відносин виконкому Криворізької міської ради</t>
  </si>
  <si>
    <t>Виконком Криворізької міської ради</t>
  </si>
  <si>
    <t>Управління капітального будівництва виконкому Криворізької міської ради</t>
  </si>
  <si>
    <t>Інші субвенції (субвенція з міського бюджету обласному бюджету для фінансування за об'єктом "Капітальний ремонт глядацьких трибун з підтрибунними приміщеннями та покрівлі спортивного залу ДЮСШ №3")                     (згідно з рішенням суду)</t>
  </si>
  <si>
    <t>Придбання  предметів та матеріалів для реалізації конкурсу проектів місцевого розвитку "Громадський бюджет"; виготовлення буклету "План дій з реалізації у 2016 - 2019 роках Стратегічного плану розвитку міста Кривого Рогу на період до 2025 року"</t>
  </si>
  <si>
    <t>Нове будівництво блочно-модульної котельні з технічним переоснащенням системи теплопостачання комунального підприємства "Міжнародний аеропорт Кривий Ріг" Криворізької міської ради у м. Кривому Розі Дніпропетровської області</t>
  </si>
  <si>
    <t>до рішення міської ради 21.12.2016 №1169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</si>
</sst>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/>
    <xf numFmtId="49" fontId="0" fillId="0" borderId="0" xfId="0" applyNumberFormat="1" applyFont="1"/>
    <xf numFmtId="0" fontId="0" fillId="0" borderId="0" xfId="0" applyFont="1"/>
    <xf numFmtId="4" fontId="2" fillId="0" borderId="0" xfId="0" applyNumberFormat="1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4" fontId="5" fillId="2" borderId="0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/>
    <xf numFmtId="0" fontId="10" fillId="0" borderId="0" xfId="0" applyFont="1" applyAlignment="1">
      <alignment vertical="top"/>
    </xf>
    <xf numFmtId="49" fontId="5" fillId="0" borderId="4" xfId="0" applyNumberFormat="1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abSelected="1" view="pageBreakPreview" zoomScale="71" zoomScaleNormal="100" zoomScaleSheetLayoutView="71" workbookViewId="0">
      <selection activeCell="A4" sqref="A4:E4"/>
    </sheetView>
  </sheetViews>
  <sheetFormatPr defaultRowHeight="15" x14ac:dyDescent="0.25"/>
  <cols>
    <col min="1" max="1" width="47.140625" customWidth="1"/>
    <col min="2" max="2" width="22.42578125" customWidth="1"/>
    <col min="3" max="3" width="26.85546875" customWidth="1"/>
    <col min="4" max="4" width="23.7109375" customWidth="1"/>
    <col min="5" max="5" width="30.5703125" customWidth="1"/>
  </cols>
  <sheetData>
    <row r="1" spans="1:5" ht="19.5" customHeight="1" x14ac:dyDescent="0.3">
      <c r="A1" s="1"/>
      <c r="B1" s="2"/>
      <c r="C1" s="3"/>
      <c r="E1" s="17" t="s">
        <v>30</v>
      </c>
    </row>
    <row r="2" spans="1:5" ht="39" customHeight="1" x14ac:dyDescent="0.3">
      <c r="A2" s="4"/>
      <c r="B2" s="4"/>
      <c r="C2" s="5"/>
      <c r="E2" s="16" t="s">
        <v>59</v>
      </c>
    </row>
    <row r="3" spans="1:5" ht="18.75" x14ac:dyDescent="0.3">
      <c r="A3" s="5"/>
      <c r="B3" s="5"/>
      <c r="C3" s="5"/>
      <c r="D3" s="5"/>
    </row>
    <row r="4" spans="1:5" ht="20.25" x14ac:dyDescent="0.25">
      <c r="A4" s="22" t="s">
        <v>0</v>
      </c>
      <c r="B4" s="22"/>
      <c r="C4" s="22"/>
      <c r="D4" s="22"/>
      <c r="E4" s="22"/>
    </row>
    <row r="5" spans="1:5" ht="25.5" customHeight="1" x14ac:dyDescent="0.25">
      <c r="A5" s="23" t="s">
        <v>11</v>
      </c>
      <c r="B5" s="23"/>
      <c r="C5" s="23"/>
      <c r="D5" s="23"/>
      <c r="E5" s="23"/>
    </row>
    <row r="7" spans="1:5" ht="51.75" customHeight="1" x14ac:dyDescent="0.25">
      <c r="A7" s="6" t="s">
        <v>15</v>
      </c>
      <c r="B7" s="6" t="s">
        <v>1</v>
      </c>
      <c r="C7" s="6" t="s">
        <v>2</v>
      </c>
      <c r="D7" s="6" t="s">
        <v>3</v>
      </c>
      <c r="E7" s="6" t="s">
        <v>4</v>
      </c>
    </row>
    <row r="8" spans="1:5" ht="15.75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</row>
    <row r="9" spans="1:5" ht="18.75" x14ac:dyDescent="0.25">
      <c r="A9" s="7" t="s">
        <v>5</v>
      </c>
      <c r="B9" s="13">
        <f>SUM(C9:E9)</f>
        <v>111812614.69</v>
      </c>
      <c r="C9" s="13">
        <f>SUM(C10+C48+C50+C52+C54)</f>
        <v>111812614.69</v>
      </c>
      <c r="D9" s="13">
        <f>SUM(D10+D48+D50+D54)</f>
        <v>0</v>
      </c>
      <c r="E9" s="13">
        <f>SUM(E10+E48+E50+E54)</f>
        <v>0</v>
      </c>
    </row>
    <row r="10" spans="1:5" ht="38.25" customHeight="1" x14ac:dyDescent="0.25">
      <c r="A10" s="12" t="s">
        <v>55</v>
      </c>
      <c r="B10" s="13">
        <f>SUM(C10:E10)</f>
        <v>91428214.50999999</v>
      </c>
      <c r="C10" s="13">
        <f>SUM(C11:C33)+SUM(C36:C47)</f>
        <v>91428214.50999999</v>
      </c>
      <c r="D10" s="13">
        <f>SUM(D11:D47)</f>
        <v>0</v>
      </c>
      <c r="E10" s="13">
        <f>SUM(E11:E47)</f>
        <v>0</v>
      </c>
    </row>
    <row r="11" spans="1:5" ht="33.75" customHeight="1" x14ac:dyDescent="0.25">
      <c r="A11" s="8" t="s">
        <v>12</v>
      </c>
      <c r="B11" s="11">
        <f>SUM(C11:E11)</f>
        <v>6881000</v>
      </c>
      <c r="C11" s="11">
        <f>4000000+2031000+850000</f>
        <v>6881000</v>
      </c>
      <c r="D11" s="11">
        <v>0</v>
      </c>
      <c r="E11" s="11">
        <v>0</v>
      </c>
    </row>
    <row r="12" spans="1:5" ht="22.5" customHeight="1" x14ac:dyDescent="0.25">
      <c r="A12" s="8" t="s">
        <v>6</v>
      </c>
      <c r="B12" s="11">
        <f t="shared" ref="B12:B47" si="0">SUM(C12:E12)</f>
        <v>10000</v>
      </c>
      <c r="C12" s="11">
        <f>965200-955200</f>
        <v>10000</v>
      </c>
      <c r="D12" s="11">
        <v>0</v>
      </c>
      <c r="E12" s="11">
        <v>0</v>
      </c>
    </row>
    <row r="13" spans="1:5" ht="66.75" customHeight="1" x14ac:dyDescent="0.25">
      <c r="A13" s="8" t="s">
        <v>14</v>
      </c>
      <c r="B13" s="11">
        <f t="shared" si="0"/>
        <v>2319500</v>
      </c>
      <c r="C13" s="11">
        <f>3583500-1000000-64000-200000</f>
        <v>2319500</v>
      </c>
      <c r="D13" s="11">
        <v>0</v>
      </c>
      <c r="E13" s="11">
        <v>0</v>
      </c>
    </row>
    <row r="14" spans="1:5" ht="18.75" customHeight="1" x14ac:dyDescent="0.25">
      <c r="A14" s="8" t="s">
        <v>7</v>
      </c>
      <c r="B14" s="11">
        <f t="shared" si="0"/>
        <v>10910000</v>
      </c>
      <c r="C14" s="11">
        <f>18513500-7603500</f>
        <v>10910000</v>
      </c>
      <c r="D14" s="11">
        <v>0</v>
      </c>
      <c r="E14" s="11">
        <v>0</v>
      </c>
    </row>
    <row r="15" spans="1:5" ht="65.25" customHeight="1" x14ac:dyDescent="0.25">
      <c r="A15" s="8" t="s">
        <v>13</v>
      </c>
      <c r="B15" s="11">
        <f t="shared" si="0"/>
        <v>17089600</v>
      </c>
      <c r="C15" s="11">
        <f>17888600-1130000-30000+361000</f>
        <v>17089600</v>
      </c>
      <c r="D15" s="11">
        <v>0</v>
      </c>
      <c r="E15" s="11">
        <v>0</v>
      </c>
    </row>
    <row r="16" spans="1:5" ht="63.75" customHeight="1" x14ac:dyDescent="0.25">
      <c r="A16" s="9" t="s">
        <v>16</v>
      </c>
      <c r="B16" s="11">
        <f t="shared" si="0"/>
        <v>350000</v>
      </c>
      <c r="C16" s="11">
        <f>400000-50000</f>
        <v>350000</v>
      </c>
      <c r="D16" s="11">
        <v>0</v>
      </c>
      <c r="E16" s="11">
        <v>0</v>
      </c>
    </row>
    <row r="17" spans="1:5" ht="50.25" customHeight="1" x14ac:dyDescent="0.25">
      <c r="A17" s="9" t="s">
        <v>8</v>
      </c>
      <c r="B17" s="11">
        <f t="shared" si="0"/>
        <v>106074</v>
      </c>
      <c r="C17" s="11">
        <f>5000000-4893926</f>
        <v>106074</v>
      </c>
      <c r="D17" s="11">
        <v>0</v>
      </c>
      <c r="E17" s="11">
        <v>0</v>
      </c>
    </row>
    <row r="18" spans="1:5" ht="78.75" x14ac:dyDescent="0.25">
      <c r="A18" s="10" t="s">
        <v>43</v>
      </c>
      <c r="B18" s="11">
        <f t="shared" si="0"/>
        <v>36100</v>
      </c>
      <c r="C18" s="11">
        <v>36100</v>
      </c>
      <c r="D18" s="11">
        <v>0</v>
      </c>
      <c r="E18" s="11">
        <v>0</v>
      </c>
    </row>
    <row r="19" spans="1:5" ht="31.5" customHeight="1" x14ac:dyDescent="0.25">
      <c r="A19" s="10" t="s">
        <v>18</v>
      </c>
      <c r="B19" s="11">
        <f t="shared" si="0"/>
        <v>2653000</v>
      </c>
      <c r="C19" s="11">
        <f>3800000-1147000</f>
        <v>2653000</v>
      </c>
      <c r="D19" s="11">
        <v>0</v>
      </c>
      <c r="E19" s="11">
        <v>0</v>
      </c>
    </row>
    <row r="20" spans="1:5" ht="18" customHeight="1" x14ac:dyDescent="0.25">
      <c r="A20" s="10" t="s">
        <v>19</v>
      </c>
      <c r="B20" s="11">
        <f t="shared" si="0"/>
        <v>5000</v>
      </c>
      <c r="C20" s="11">
        <f>700000-690000-5000</f>
        <v>5000</v>
      </c>
      <c r="D20" s="11">
        <v>0</v>
      </c>
      <c r="E20" s="11">
        <v>0</v>
      </c>
    </row>
    <row r="21" spans="1:5" ht="24" customHeight="1" x14ac:dyDescent="0.25">
      <c r="A21" s="10" t="s">
        <v>20</v>
      </c>
      <c r="B21" s="11">
        <f t="shared" si="0"/>
        <v>186700</v>
      </c>
      <c r="C21" s="11">
        <f>460000-71300-235000+33000</f>
        <v>186700</v>
      </c>
      <c r="D21" s="11">
        <v>0</v>
      </c>
      <c r="E21" s="11">
        <v>0</v>
      </c>
    </row>
    <row r="22" spans="1:5" ht="99" customHeight="1" x14ac:dyDescent="0.25">
      <c r="A22" s="10" t="s">
        <v>44</v>
      </c>
      <c r="B22" s="11">
        <f t="shared" si="0"/>
        <v>150000</v>
      </c>
      <c r="C22" s="11">
        <v>150000</v>
      </c>
      <c r="D22" s="11">
        <v>0</v>
      </c>
      <c r="E22" s="11">
        <v>0</v>
      </c>
    </row>
    <row r="23" spans="1:5" ht="118.5" customHeight="1" x14ac:dyDescent="0.25">
      <c r="A23" s="10" t="s">
        <v>45</v>
      </c>
      <c r="B23" s="11">
        <f t="shared" si="0"/>
        <v>164700</v>
      </c>
      <c r="C23" s="11">
        <f>2200000-2035300</f>
        <v>164700</v>
      </c>
      <c r="D23" s="11">
        <v>0</v>
      </c>
      <c r="E23" s="11">
        <v>0</v>
      </c>
    </row>
    <row r="24" spans="1:5" ht="78.75" x14ac:dyDescent="0.25">
      <c r="A24" s="10" t="s">
        <v>46</v>
      </c>
      <c r="B24" s="11">
        <f t="shared" si="0"/>
        <v>178600</v>
      </c>
      <c r="C24" s="11">
        <f>200000-21400</f>
        <v>178600</v>
      </c>
      <c r="D24" s="11">
        <v>0</v>
      </c>
      <c r="E24" s="11">
        <v>0</v>
      </c>
    </row>
    <row r="25" spans="1:5" ht="115.5" customHeight="1" x14ac:dyDescent="0.25">
      <c r="A25" s="10" t="s">
        <v>41</v>
      </c>
      <c r="B25" s="11">
        <f t="shared" si="0"/>
        <v>168900</v>
      </c>
      <c r="C25" s="11">
        <f>200000-31100</f>
        <v>168900</v>
      </c>
      <c r="D25" s="11">
        <v>0</v>
      </c>
      <c r="E25" s="11">
        <v>0</v>
      </c>
    </row>
    <row r="26" spans="1:5" ht="63" x14ac:dyDescent="0.25">
      <c r="A26" s="10" t="s">
        <v>40</v>
      </c>
      <c r="B26" s="11">
        <f t="shared" si="0"/>
        <v>278200</v>
      </c>
      <c r="C26" s="11">
        <f>1500000-1221800</f>
        <v>278200</v>
      </c>
      <c r="D26" s="11">
        <v>0</v>
      </c>
      <c r="E26" s="11">
        <v>0</v>
      </c>
    </row>
    <row r="27" spans="1:5" ht="78.75" x14ac:dyDescent="0.25">
      <c r="A27" s="10" t="s">
        <v>21</v>
      </c>
      <c r="B27" s="11">
        <f t="shared" si="0"/>
        <v>400000</v>
      </c>
      <c r="C27" s="11">
        <f>5000000-3000000-1600000</f>
        <v>400000</v>
      </c>
      <c r="D27" s="11">
        <v>0</v>
      </c>
      <c r="E27" s="11">
        <v>0</v>
      </c>
    </row>
    <row r="28" spans="1:5" ht="73.5" customHeight="1" x14ac:dyDescent="0.25">
      <c r="A28" s="10" t="s">
        <v>34</v>
      </c>
      <c r="B28" s="11">
        <f t="shared" si="0"/>
        <v>9046700</v>
      </c>
      <c r="C28" s="11">
        <f>10000000+4320000-5273300</f>
        <v>9046700</v>
      </c>
      <c r="D28" s="11">
        <v>0</v>
      </c>
      <c r="E28" s="11">
        <v>0</v>
      </c>
    </row>
    <row r="29" spans="1:5" ht="32.25" customHeight="1" x14ac:dyDescent="0.25">
      <c r="A29" s="10" t="s">
        <v>22</v>
      </c>
      <c r="B29" s="11">
        <f t="shared" si="0"/>
        <v>450000</v>
      </c>
      <c r="C29" s="11">
        <f>200000+250000</f>
        <v>450000</v>
      </c>
      <c r="D29" s="11">
        <v>0</v>
      </c>
      <c r="E29" s="11">
        <v>0</v>
      </c>
    </row>
    <row r="30" spans="1:5" ht="47.25" x14ac:dyDescent="0.25">
      <c r="A30" s="10" t="s">
        <v>36</v>
      </c>
      <c r="B30" s="11">
        <f t="shared" si="0"/>
        <v>395400</v>
      </c>
      <c r="C30" s="11">
        <f>200000+400000-204600</f>
        <v>395400</v>
      </c>
      <c r="D30" s="11">
        <v>0</v>
      </c>
      <c r="E30" s="11">
        <v>0</v>
      </c>
    </row>
    <row r="31" spans="1:5" ht="48" customHeight="1" x14ac:dyDescent="0.25">
      <c r="A31" s="10" t="s">
        <v>29</v>
      </c>
      <c r="B31" s="11">
        <f t="shared" si="0"/>
        <v>853000</v>
      </c>
      <c r="C31" s="11">
        <f>50000+930000-127000</f>
        <v>853000</v>
      </c>
      <c r="D31" s="11">
        <v>0</v>
      </c>
      <c r="E31" s="11">
        <v>0</v>
      </c>
    </row>
    <row r="32" spans="1:5" ht="78.75" customHeight="1" x14ac:dyDescent="0.25">
      <c r="A32" s="10" t="s">
        <v>23</v>
      </c>
      <c r="B32" s="11">
        <f t="shared" si="0"/>
        <v>5000000</v>
      </c>
      <c r="C32" s="11">
        <v>5000000</v>
      </c>
      <c r="D32" s="11">
        <v>0</v>
      </c>
      <c r="E32" s="11">
        <v>0</v>
      </c>
    </row>
    <row r="33" spans="1:5" ht="98.25" customHeight="1" x14ac:dyDescent="0.25">
      <c r="A33" s="19" t="s">
        <v>49</v>
      </c>
      <c r="B33" s="11">
        <f t="shared" si="0"/>
        <v>8695900.5099999998</v>
      </c>
      <c r="C33" s="11">
        <f>93147.51+C35</f>
        <v>8695900.5099999998</v>
      </c>
      <c r="D33" s="11">
        <v>0</v>
      </c>
      <c r="E33" s="11">
        <v>0</v>
      </c>
    </row>
    <row r="34" spans="1:5" ht="31.5" x14ac:dyDescent="0.25">
      <c r="A34" s="20" t="s">
        <v>50</v>
      </c>
      <c r="B34" s="11">
        <f t="shared" si="0"/>
        <v>93147.51</v>
      </c>
      <c r="C34" s="11">
        <v>93147.51</v>
      </c>
      <c r="D34" s="11">
        <v>0</v>
      </c>
      <c r="E34" s="11">
        <v>0</v>
      </c>
    </row>
    <row r="35" spans="1:5" ht="15.75" x14ac:dyDescent="0.25">
      <c r="A35" s="21" t="s">
        <v>48</v>
      </c>
      <c r="B35" s="11">
        <f t="shared" si="0"/>
        <v>8602753</v>
      </c>
      <c r="C35" s="11">
        <v>8602753</v>
      </c>
      <c r="D35" s="11">
        <v>0</v>
      </c>
      <c r="E35" s="11">
        <v>0</v>
      </c>
    </row>
    <row r="36" spans="1:5" ht="141.75" x14ac:dyDescent="0.25">
      <c r="A36" s="10" t="s">
        <v>26</v>
      </c>
      <c r="B36" s="11">
        <f t="shared" si="0"/>
        <v>20000000</v>
      </c>
      <c r="C36" s="11">
        <v>20000000</v>
      </c>
      <c r="D36" s="11">
        <v>0</v>
      </c>
      <c r="E36" s="11">
        <v>0</v>
      </c>
    </row>
    <row r="37" spans="1:5" ht="63.75" customHeight="1" x14ac:dyDescent="0.25">
      <c r="A37" s="10" t="s">
        <v>28</v>
      </c>
      <c r="B37" s="11">
        <f t="shared" si="0"/>
        <v>300000</v>
      </c>
      <c r="C37" s="11">
        <v>300000</v>
      </c>
      <c r="D37" s="11">
        <v>0</v>
      </c>
      <c r="E37" s="11">
        <v>0</v>
      </c>
    </row>
    <row r="38" spans="1:5" ht="63" x14ac:dyDescent="0.25">
      <c r="A38" s="10" t="s">
        <v>27</v>
      </c>
      <c r="B38" s="11">
        <f t="shared" si="0"/>
        <v>300000</v>
      </c>
      <c r="C38" s="11">
        <v>300000</v>
      </c>
      <c r="D38" s="11">
        <v>0</v>
      </c>
      <c r="E38" s="11">
        <v>0</v>
      </c>
    </row>
    <row r="39" spans="1:5" ht="78.75" x14ac:dyDescent="0.25">
      <c r="A39" s="10" t="s">
        <v>32</v>
      </c>
      <c r="B39" s="11">
        <f t="shared" si="0"/>
        <v>2920000</v>
      </c>
      <c r="C39" s="11">
        <f>5000000-2080000</f>
        <v>2920000</v>
      </c>
      <c r="D39" s="11">
        <v>0</v>
      </c>
      <c r="E39" s="11">
        <v>0</v>
      </c>
    </row>
    <row r="40" spans="1:5" ht="31.5" x14ac:dyDescent="0.25">
      <c r="A40" s="10" t="s">
        <v>33</v>
      </c>
      <c r="B40" s="11">
        <f t="shared" si="0"/>
        <v>200000</v>
      </c>
      <c r="C40" s="11">
        <v>200000</v>
      </c>
      <c r="D40" s="11">
        <v>0</v>
      </c>
      <c r="E40" s="11">
        <v>0</v>
      </c>
    </row>
    <row r="41" spans="1:5" ht="31.5" x14ac:dyDescent="0.25">
      <c r="A41" s="10" t="s">
        <v>35</v>
      </c>
      <c r="B41" s="11">
        <f t="shared" si="0"/>
        <v>18840</v>
      </c>
      <c r="C41" s="11">
        <f>30000-11000-160</f>
        <v>18840</v>
      </c>
      <c r="D41" s="11">
        <v>0</v>
      </c>
      <c r="E41" s="11">
        <v>0</v>
      </c>
    </row>
    <row r="42" spans="1:5" ht="47.25" x14ac:dyDescent="0.25">
      <c r="A42" s="10" t="s">
        <v>38</v>
      </c>
      <c r="B42" s="11">
        <f t="shared" si="0"/>
        <v>238000</v>
      </c>
      <c r="C42" s="11">
        <f>2000000-1762000</f>
        <v>238000</v>
      </c>
      <c r="D42" s="11">
        <v>0</v>
      </c>
      <c r="E42" s="11">
        <v>0</v>
      </c>
    </row>
    <row r="43" spans="1:5" ht="50.25" customHeight="1" x14ac:dyDescent="0.25">
      <c r="A43" s="10" t="s">
        <v>42</v>
      </c>
      <c r="B43" s="11">
        <f t="shared" si="0"/>
        <v>223000</v>
      </c>
      <c r="C43" s="11">
        <f>270000-47000</f>
        <v>223000</v>
      </c>
      <c r="D43" s="11">
        <v>0</v>
      </c>
      <c r="E43" s="11">
        <v>0</v>
      </c>
    </row>
    <row r="44" spans="1:5" ht="94.5" x14ac:dyDescent="0.25">
      <c r="A44" s="10" t="s">
        <v>39</v>
      </c>
      <c r="B44" s="11">
        <f t="shared" si="0"/>
        <v>300000</v>
      </c>
      <c r="C44" s="11">
        <v>300000</v>
      </c>
      <c r="D44" s="11">
        <v>0</v>
      </c>
      <c r="E44" s="11">
        <v>0</v>
      </c>
    </row>
    <row r="45" spans="1:5" ht="47.25" x14ac:dyDescent="0.25">
      <c r="A45" s="10" t="s">
        <v>47</v>
      </c>
      <c r="B45" s="11">
        <f t="shared" si="0"/>
        <v>300000</v>
      </c>
      <c r="C45" s="11">
        <v>300000</v>
      </c>
      <c r="D45" s="11">
        <v>0</v>
      </c>
      <c r="E45" s="11">
        <v>0</v>
      </c>
    </row>
    <row r="46" spans="1:5" ht="94.5" x14ac:dyDescent="0.25">
      <c r="A46" s="10" t="s">
        <v>58</v>
      </c>
      <c r="B46" s="11">
        <f t="shared" si="0"/>
        <v>10000</v>
      </c>
      <c r="C46" s="11">
        <v>10000</v>
      </c>
      <c r="D46" s="11">
        <v>0</v>
      </c>
      <c r="E46" s="11">
        <v>0</v>
      </c>
    </row>
    <row r="47" spans="1:5" ht="31.5" x14ac:dyDescent="0.25">
      <c r="A47" s="9" t="s">
        <v>9</v>
      </c>
      <c r="B47" s="11">
        <f t="shared" si="0"/>
        <v>290000</v>
      </c>
      <c r="C47" s="11">
        <f>170000+120000</f>
        <v>290000</v>
      </c>
      <c r="D47" s="11">
        <v>0</v>
      </c>
      <c r="E47" s="11">
        <v>0</v>
      </c>
    </row>
    <row r="48" spans="1:5" ht="19.5" customHeight="1" x14ac:dyDescent="0.25">
      <c r="A48" s="12" t="s">
        <v>54</v>
      </c>
      <c r="B48" s="13">
        <f>SUM(C48:E48)</f>
        <v>14392057.18</v>
      </c>
      <c r="C48" s="13">
        <f>SUM(C49)</f>
        <v>14392057.18</v>
      </c>
      <c r="D48" s="13">
        <f t="shared" ref="D48:E48" si="1">SUM(D49)</f>
        <v>0</v>
      </c>
      <c r="E48" s="13">
        <f t="shared" si="1"/>
        <v>0</v>
      </c>
    </row>
    <row r="49" spans="1:5" ht="19.5" customHeight="1" x14ac:dyDescent="0.25">
      <c r="A49" s="10" t="s">
        <v>17</v>
      </c>
      <c r="B49" s="11">
        <f>SUM(C49:E49)</f>
        <v>14392057.18</v>
      </c>
      <c r="C49" s="11">
        <f>8232928+2000000+14657074+5059144-453400-14604548-499140.82</f>
        <v>14392057.18</v>
      </c>
      <c r="D49" s="11">
        <v>0</v>
      </c>
      <c r="E49" s="11">
        <v>0</v>
      </c>
    </row>
    <row r="50" spans="1:5" ht="52.5" customHeight="1" x14ac:dyDescent="0.25">
      <c r="A50" s="12" t="s">
        <v>53</v>
      </c>
      <c r="B50" s="13">
        <f>SUM(C50:E50)</f>
        <v>100000</v>
      </c>
      <c r="C50" s="13">
        <f>SUM(C51)</f>
        <v>100000</v>
      </c>
      <c r="D50" s="13">
        <f t="shared" ref="D50:E50" si="2">SUM(D51)</f>
        <v>0</v>
      </c>
      <c r="E50" s="13">
        <f t="shared" si="2"/>
        <v>0</v>
      </c>
    </row>
    <row r="51" spans="1:5" ht="33.75" customHeight="1" x14ac:dyDescent="0.25">
      <c r="A51" s="10" t="s">
        <v>24</v>
      </c>
      <c r="B51" s="11">
        <f t="shared" ref="B51:B53" si="3">SUM(C51:E51)</f>
        <v>100000</v>
      </c>
      <c r="C51" s="11">
        <v>100000</v>
      </c>
      <c r="D51" s="11">
        <v>0</v>
      </c>
      <c r="E51" s="11">
        <v>0</v>
      </c>
    </row>
    <row r="52" spans="1:5" ht="33.75" customHeight="1" x14ac:dyDescent="0.25">
      <c r="A52" s="12" t="s">
        <v>52</v>
      </c>
      <c r="B52" s="13">
        <f t="shared" si="3"/>
        <v>3511780</v>
      </c>
      <c r="C52" s="13">
        <f>C53</f>
        <v>3511780</v>
      </c>
      <c r="D52" s="13">
        <f t="shared" ref="D52:E52" si="4">D53</f>
        <v>0</v>
      </c>
      <c r="E52" s="13">
        <f t="shared" si="4"/>
        <v>0</v>
      </c>
    </row>
    <row r="53" spans="1:5" ht="94.5" x14ac:dyDescent="0.25">
      <c r="A53" s="10" t="s">
        <v>56</v>
      </c>
      <c r="B53" s="11">
        <f t="shared" si="3"/>
        <v>3511780</v>
      </c>
      <c r="C53" s="11">
        <v>3511780</v>
      </c>
      <c r="D53" s="11">
        <v>0</v>
      </c>
      <c r="E53" s="11">
        <v>0</v>
      </c>
    </row>
    <row r="54" spans="1:5" ht="34.5" customHeight="1" x14ac:dyDescent="0.25">
      <c r="A54" s="12" t="s">
        <v>51</v>
      </c>
      <c r="B54" s="13">
        <f>SUM(C54:E54)</f>
        <v>2380563</v>
      </c>
      <c r="C54" s="13">
        <f>SUM(C55:C57)</f>
        <v>2380563</v>
      </c>
      <c r="D54" s="13">
        <f t="shared" ref="D54:E54" si="5">SUM(D57)</f>
        <v>0</v>
      </c>
      <c r="E54" s="13">
        <f t="shared" si="5"/>
        <v>0</v>
      </c>
    </row>
    <row r="55" spans="1:5" ht="69" customHeight="1" x14ac:dyDescent="0.25">
      <c r="A55" s="9" t="s">
        <v>37</v>
      </c>
      <c r="B55" s="11">
        <f>SUM(C55:E55)</f>
        <v>200000</v>
      </c>
      <c r="C55" s="11">
        <v>200000</v>
      </c>
      <c r="D55" s="11">
        <v>0</v>
      </c>
      <c r="E55" s="11">
        <v>0</v>
      </c>
    </row>
    <row r="56" spans="1:5" ht="110.25" x14ac:dyDescent="0.25">
      <c r="A56" s="9" t="s">
        <v>57</v>
      </c>
      <c r="B56" s="11">
        <f>SUM(C56:E56)</f>
        <v>59330</v>
      </c>
      <c r="C56" s="11">
        <f>13730+31700+13900</f>
        <v>59330</v>
      </c>
      <c r="D56" s="11">
        <v>0</v>
      </c>
      <c r="E56" s="11">
        <v>0</v>
      </c>
    </row>
    <row r="57" spans="1:5" ht="66" customHeight="1" x14ac:dyDescent="0.25">
      <c r="A57" s="9" t="s">
        <v>10</v>
      </c>
      <c r="B57" s="11">
        <f>SUM(C57:E57)</f>
        <v>2121233</v>
      </c>
      <c r="C57" s="11">
        <f>1922233+199000</f>
        <v>2121233</v>
      </c>
      <c r="D57" s="11">
        <v>0</v>
      </c>
      <c r="E57" s="11">
        <v>0</v>
      </c>
    </row>
    <row r="58" spans="1:5" ht="15.75" x14ac:dyDescent="0.25">
      <c r="A58" s="14"/>
      <c r="B58" s="15"/>
      <c r="C58" s="15"/>
      <c r="D58" s="15"/>
      <c r="E58" s="15"/>
    </row>
    <row r="59" spans="1:5" ht="15.75" x14ac:dyDescent="0.25">
      <c r="A59" s="14"/>
      <c r="B59" s="15"/>
      <c r="C59" s="15"/>
      <c r="D59" s="15"/>
      <c r="E59" s="15"/>
    </row>
    <row r="60" spans="1:5" ht="15.75" x14ac:dyDescent="0.25">
      <c r="A60" s="14"/>
      <c r="B60" s="15"/>
      <c r="C60" s="15"/>
      <c r="D60" s="15"/>
      <c r="E60" s="15"/>
    </row>
    <row r="62" spans="1:5" ht="15" customHeight="1" x14ac:dyDescent="0.25">
      <c r="A62" s="24" t="s">
        <v>25</v>
      </c>
      <c r="B62" s="18"/>
      <c r="C62" s="24" t="s">
        <v>31</v>
      </c>
      <c r="D62" s="24"/>
      <c r="E62" s="18"/>
    </row>
    <row r="63" spans="1:5" ht="15" customHeight="1" x14ac:dyDescent="0.25">
      <c r="A63" s="24"/>
      <c r="B63" s="18"/>
      <c r="C63" s="24"/>
      <c r="D63" s="24"/>
      <c r="E63" s="18"/>
    </row>
    <row r="64" spans="1:5" ht="15" customHeight="1" x14ac:dyDescent="0.25">
      <c r="A64" s="18"/>
      <c r="B64" s="18"/>
      <c r="C64" s="18"/>
      <c r="D64" s="18"/>
      <c r="E64" s="18"/>
    </row>
  </sheetData>
  <mergeCells count="4">
    <mergeCell ref="A4:E4"/>
    <mergeCell ref="A5:E5"/>
    <mergeCell ref="C62:D63"/>
    <mergeCell ref="A62:A63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headerFooter differentFirst="1">
    <oddHeader xml:space="preserve">&amp;C&amp;P&amp;R&amp;"Times New Roman,курсив"&amp;14Продовження додатка </oddHeader>
  </headerFooter>
  <rowBreaks count="5" manualBreakCount="5">
    <brk id="17" max="4" man="1"/>
    <brk id="25" max="4" man="1"/>
    <brk id="35" max="4" man="1"/>
    <brk id="43" max="4" man="1"/>
    <brk id="5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2016-12-23T11:41:44Z</dcterms:modified>
</cp:coreProperties>
</file>