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Лист1!$A$1:$E$62</definedName>
  </definedNames>
  <calcPr calcId="124519"/>
</workbook>
</file>

<file path=xl/calcChain.xml><?xml version="1.0" encoding="utf-8"?>
<calcChain xmlns="http://schemas.openxmlformats.org/spreadsheetml/2006/main">
  <c r="C55" i="1"/>
  <c r="B55" l="1"/>
  <c r="C33" l="1"/>
  <c r="B34"/>
  <c r="B35"/>
  <c r="D51" l="1"/>
  <c r="E51"/>
  <c r="C51"/>
  <c r="B51" s="1"/>
  <c r="B52"/>
  <c r="C48" l="1"/>
  <c r="C41" l="1"/>
  <c r="C17"/>
  <c r="C21" l="1"/>
  <c r="C20"/>
  <c r="C13"/>
  <c r="B45"/>
  <c r="C28" l="1"/>
  <c r="B25" l="1"/>
  <c r="B26"/>
  <c r="B22"/>
  <c r="B23"/>
  <c r="B24"/>
  <c r="C11" l="1"/>
  <c r="C12"/>
  <c r="C27"/>
  <c r="C16" l="1"/>
  <c r="C31"/>
  <c r="B44" l="1"/>
  <c r="C15"/>
  <c r="C19"/>
  <c r="C56" l="1"/>
  <c r="B42" l="1"/>
  <c r="B43" l="1"/>
  <c r="B54" l="1"/>
  <c r="C53"/>
  <c r="C46" l="1"/>
  <c r="C30"/>
  <c r="C29"/>
  <c r="C10" s="1"/>
  <c r="B41" l="1"/>
  <c r="B40" l="1"/>
  <c r="B39" l="1"/>
  <c r="B37" l="1"/>
  <c r="D49"/>
  <c r="E49"/>
  <c r="C49"/>
  <c r="B50"/>
  <c r="B32"/>
  <c r="B33"/>
  <c r="B36"/>
  <c r="B49" l="1"/>
  <c r="B19"/>
  <c r="B20"/>
  <c r="B21"/>
  <c r="B27"/>
  <c r="B28"/>
  <c r="B29"/>
  <c r="B30"/>
  <c r="B31"/>
  <c r="B38"/>
  <c r="B16" l="1"/>
  <c r="D53" l="1"/>
  <c r="E53"/>
  <c r="D47"/>
  <c r="E47"/>
  <c r="C47"/>
  <c r="B48"/>
  <c r="B56"/>
  <c r="B12"/>
  <c r="B13"/>
  <c r="B14"/>
  <c r="B15"/>
  <c r="B17"/>
  <c r="B18"/>
  <c r="B46"/>
  <c r="B11"/>
  <c r="D10"/>
  <c r="D9" s="1"/>
  <c r="E10"/>
  <c r="E9" s="1"/>
  <c r="C9"/>
  <c r="B47" l="1"/>
  <c r="B53"/>
  <c r="B9"/>
  <c r="B10"/>
</calcChain>
</file>

<file path=xl/sharedStrings.xml><?xml version="1.0" encoding="utf-8"?>
<sst xmlns="http://schemas.openxmlformats.org/spreadsheetml/2006/main" count="60" uniqueCount="60">
  <si>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</si>
  <si>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</si>
  <si>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</si>
  <si>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</si>
  <si>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</si>
  <si>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</si>
  <si>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</si>
  <si>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</si>
  <si>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</si>
  <si>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</si>
  <si>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</si>
  <si>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</si>
  <si>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</si>
  <si>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</si>
  <si>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</si>
  <si>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</si>
  <si>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</si>
  <si>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</si>
  <si>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</si>
  <si>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</si>
  <si>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вулиць Літке, Лугова, Лафарга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</si>
  <si>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</si>
  <si>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</si>
  <si>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</si>
  <si>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Оплата послуг з розрахунку зон на території міста</t>
  </si>
  <si>
    <t>Секретар міської ради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</si>
  <si>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</si>
  <si>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</si>
  <si>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</si>
  <si>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</si>
  <si>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до рішення міської ради</t>
  </si>
  <si>
    <t xml:space="preserve">Додаток </t>
  </si>
  <si>
    <t xml:space="preserve">          С.Маляренко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</si>
  <si>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</si>
  <si>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</si>
  <si>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</si>
  <si>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</si>
  <si>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Реконструкція спортивної споруди зі штучним льодом "Льодова арена"  у                                                  м. Кривий Ріг Дніпропетровської області</t>
  </si>
  <si>
    <t>Криворізький консультаційний центр з питань енергозбереження (переможець конкурсу проектів місцевого розвитку "Громадський бюджет")</t>
  </si>
  <si>
    <t>Нове будівництво надземного переходу на                                   вул. Лермонтова в м. Кривому Розі Дніпропетровської області</t>
  </si>
  <si>
    <t>Нове будівництво централізованої системи водовідведення від Криворізької загальноосвітньої школи І-ІІІ ступенів №13 Криворізької міської ради Дніпропетровської області, розташованої за адресою: вул. Шкільна, 27ж</t>
  </si>
  <si>
    <t>Нове будівництво блочно-модульних котелень з технічним переоснащенням системи теплопостачання комунальних закладів міста Кривого Рогу (проектування)</t>
  </si>
  <si>
    <t>Технічне переоснащення шляхом проведення комплексної термомодернізації будівлі Криворізької загальноосвітньої спеціалізованої школи I-III ступенів №4 з поглибленим вивченням іноземних мов  за адресою: вул. Героїв АТО, 15,  м. Кривий Ріг, Дніпропетровська область</t>
  </si>
  <si>
    <t>Реконструкція підземного пішохідного переходу на вул. Лермонтова в м. Кривому Розі Дніпропетровської області</t>
  </si>
  <si>
    <t>Реконструкція приміщень котельні та теплової мережі до Криворізької загальноосвітньої школи І-ІІ ступенів №101 на вул. Червонофлотській, 1а в м. Кривому Розі Дніпропетровської області</t>
  </si>
  <si>
    <t>Реконструкція частини приміщень першого поверху Центру первинної медико-санітарної допомоги №4 під фільтр-бокс амбулаторії загальної практики – сімейної медицини №2  за  адресою: мкр-н Сонячний, 25а, м. Кривий Ріг, Дніпропетровська область</t>
  </si>
  <si>
    <t>Технічне переоснащення шляхом проведення комплексної термомодернізації  будівлі  комунальної установи "Територіальний центр соціального обслуговування (надання соціальних послуг) у Дзержинському районі" за адресою:                            вул. Героїв АТО, 55, м. Кривий Ріг, Дніпропетровська область</t>
  </si>
  <si>
    <t>Технічне переоснащення шляхом проведення комплексної термомодернізації будівлі Криворізької гімназії №95 за адресою:                                  вул. Соборності, 20 а, м. Кривий Ріг, Дніпропетровська область</t>
  </si>
  <si>
    <t>Нове будівництво мосту в парку                                                   ім. Ю.Гагаріна в м. Кривому Розі Дніпропетровської області</t>
  </si>
  <si>
    <t>згідно з рішенням суду</t>
  </si>
  <si>
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Шевченка", у тому числі:</t>
  </si>
  <si>
    <t>на погашення кредиторської заборгованості, що виникла станом на 01.01.2016;</t>
  </si>
  <si>
    <t>Управління економіки виконкому Криворізької міської ради</t>
  </si>
  <si>
    <t>Управління освіти і науки виконкому Криворізької міської ради</t>
  </si>
  <si>
    <t>Управління містобудування, архітектури та земельних відносин виконкому Криворізької міської ради</t>
  </si>
  <si>
    <t>Виконком Криворізької міської ради</t>
  </si>
  <si>
    <t>Управління капітального будівництва виконкому Криворізької міської ради</t>
  </si>
  <si>
    <t>Інші субвенції (субвенція з міського бюджету обласному бюджету для фінансування за об'єктом "Капітальний ремонт глядацьких трибун з підтрибунними приміщеннями та покрівлі спортивного залу ДЮСШ №3")                     (згідно з рішенням суду)</t>
  </si>
  <si>
    <t>Придбання  предметів та матеріалів для реалізації конкурсу проектів місцевого розвитку "Громадський бюджет"; виготовлення буклету "План дій з реалізації у 2016 - 2019 роках Стратегічного плану розвитку міста Кривого Рогу на період до 2025 року"</t>
  </si>
  <si>
    <t>23.11.2016 №1069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</si>
</sst>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10" fillId="0" borderId="0" xfId="0" applyFont="1" applyAlignment="1">
      <alignment vertical="top"/>
    </xf>
    <xf numFmtId="49" fontId="5" fillId="0" borderId="4" xfId="0" applyNumberFormat="1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tabSelected="1" view="pageBreakPreview" zoomScale="71" zoomScaleSheetLayoutView="71" workbookViewId="0">
      <selection activeCell="E3" sqref="E3"/>
    </sheetView>
  </sheetViews>
  <sheetFormatPr defaultRowHeight="1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>
      <c r="A1" s="1"/>
      <c r="B1" s="2"/>
      <c r="C1" s="3"/>
      <c r="E1" s="17" t="s">
        <v>31</v>
      </c>
    </row>
    <row r="2" spans="1:5" ht="23.25" customHeight="1">
      <c r="A2" s="4"/>
      <c r="B2" s="4"/>
      <c r="C2" s="5"/>
      <c r="E2" s="16" t="s">
        <v>30</v>
      </c>
    </row>
    <row r="3" spans="1:5" ht="18.75">
      <c r="A3" s="5"/>
      <c r="B3" s="5"/>
      <c r="C3" s="5"/>
      <c r="D3" s="5"/>
      <c r="E3" s="25" t="s">
        <v>59</v>
      </c>
    </row>
    <row r="4" spans="1:5" ht="20.25">
      <c r="A4" s="22" t="s">
        <v>0</v>
      </c>
      <c r="B4" s="22"/>
      <c r="C4" s="22"/>
      <c r="D4" s="22"/>
      <c r="E4" s="22"/>
    </row>
    <row r="5" spans="1:5" ht="25.5" customHeight="1">
      <c r="A5" s="23" t="s">
        <v>11</v>
      </c>
      <c r="B5" s="23"/>
      <c r="C5" s="23"/>
      <c r="D5" s="23"/>
      <c r="E5" s="23"/>
    </row>
    <row r="7" spans="1:5" ht="51.75" customHeight="1">
      <c r="A7" s="6" t="s">
        <v>15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>
      <c r="A9" s="7" t="s">
        <v>5</v>
      </c>
      <c r="B9" s="13">
        <f>SUM(C9:E9)</f>
        <v>133849614.69</v>
      </c>
      <c r="C9" s="13">
        <f>SUM(C10+C47+C49+C51+C53)</f>
        <v>133849614.69</v>
      </c>
      <c r="D9" s="13">
        <f>SUM(D10+D47+D49+D53)</f>
        <v>0</v>
      </c>
      <c r="E9" s="13">
        <f>SUM(E10+E47+E49+E53)</f>
        <v>0</v>
      </c>
    </row>
    <row r="10" spans="1:5" ht="38.25" customHeight="1">
      <c r="A10" s="12" t="s">
        <v>56</v>
      </c>
      <c r="B10" s="13">
        <f>SUM(C10:E10)</f>
        <v>113465214.51000001</v>
      </c>
      <c r="C10" s="13">
        <f>SUM(C11:C33)+SUM(C36:C46)</f>
        <v>113465214.51000001</v>
      </c>
      <c r="D10" s="13">
        <f>SUM(D11:D46)</f>
        <v>0</v>
      </c>
      <c r="E10" s="13">
        <f>SUM(E11:E46)</f>
        <v>0</v>
      </c>
    </row>
    <row r="11" spans="1:5" ht="33.75" customHeight="1">
      <c r="A11" s="8" t="s">
        <v>12</v>
      </c>
      <c r="B11" s="11">
        <f>SUM(C11:E11)</f>
        <v>6881000</v>
      </c>
      <c r="C11" s="11">
        <f>4000000+2031000+850000</f>
        <v>6881000</v>
      </c>
      <c r="D11" s="11">
        <v>0</v>
      </c>
      <c r="E11" s="11">
        <v>0</v>
      </c>
    </row>
    <row r="12" spans="1:5" ht="22.5" customHeight="1">
      <c r="A12" s="8" t="s">
        <v>6</v>
      </c>
      <c r="B12" s="11">
        <f t="shared" ref="B12:B46" si="0">SUM(C12:E12)</f>
        <v>10000</v>
      </c>
      <c r="C12" s="11">
        <f>965200-955200</f>
        <v>10000</v>
      </c>
      <c r="D12" s="11">
        <v>0</v>
      </c>
      <c r="E12" s="11">
        <v>0</v>
      </c>
    </row>
    <row r="13" spans="1:5" ht="66.75" customHeight="1">
      <c r="A13" s="8" t="s">
        <v>14</v>
      </c>
      <c r="B13" s="11">
        <f t="shared" si="0"/>
        <v>2519500</v>
      </c>
      <c r="C13" s="11">
        <f>3583500-1000000-64000</f>
        <v>2519500</v>
      </c>
      <c r="D13" s="11">
        <v>0</v>
      </c>
      <c r="E13" s="11">
        <v>0</v>
      </c>
    </row>
    <row r="14" spans="1:5" ht="18.75" customHeight="1">
      <c r="A14" s="8" t="s">
        <v>7</v>
      </c>
      <c r="B14" s="11">
        <f t="shared" si="0"/>
        <v>18513500</v>
      </c>
      <c r="C14" s="11">
        <v>18513500</v>
      </c>
      <c r="D14" s="11">
        <v>0</v>
      </c>
      <c r="E14" s="11">
        <v>0</v>
      </c>
    </row>
    <row r="15" spans="1:5" ht="65.25" customHeight="1">
      <c r="A15" s="8" t="s">
        <v>13</v>
      </c>
      <c r="B15" s="11">
        <f t="shared" si="0"/>
        <v>17089600</v>
      </c>
      <c r="C15" s="11">
        <f>17888600-1130000-30000+361000</f>
        <v>17089600</v>
      </c>
      <c r="D15" s="11">
        <v>0</v>
      </c>
      <c r="E15" s="11">
        <v>0</v>
      </c>
    </row>
    <row r="16" spans="1:5" ht="63.75" customHeight="1">
      <c r="A16" s="9" t="s">
        <v>16</v>
      </c>
      <c r="B16" s="11">
        <f t="shared" si="0"/>
        <v>350000</v>
      </c>
      <c r="C16" s="11">
        <f>400000-50000</f>
        <v>350000</v>
      </c>
      <c r="D16" s="11">
        <v>0</v>
      </c>
      <c r="E16" s="11">
        <v>0</v>
      </c>
    </row>
    <row r="17" spans="1:5" ht="50.25" customHeight="1">
      <c r="A17" s="9" t="s">
        <v>8</v>
      </c>
      <c r="B17" s="11">
        <f t="shared" si="0"/>
        <v>106074</v>
      </c>
      <c r="C17" s="11">
        <f>5000000-4893926</f>
        <v>106074</v>
      </c>
      <c r="D17" s="11">
        <v>0</v>
      </c>
      <c r="E17" s="11">
        <v>0</v>
      </c>
    </row>
    <row r="18" spans="1:5" ht="78.75">
      <c r="A18" s="10" t="s">
        <v>44</v>
      </c>
      <c r="B18" s="11">
        <f t="shared" si="0"/>
        <v>36100</v>
      </c>
      <c r="C18" s="11">
        <v>36100</v>
      </c>
      <c r="D18" s="11">
        <v>0</v>
      </c>
      <c r="E18" s="11">
        <v>0</v>
      </c>
    </row>
    <row r="19" spans="1:5" ht="31.5" customHeight="1">
      <c r="A19" s="10" t="s">
        <v>18</v>
      </c>
      <c r="B19" s="11">
        <f t="shared" si="0"/>
        <v>2653000</v>
      </c>
      <c r="C19" s="11">
        <f>3800000-1147000</f>
        <v>2653000</v>
      </c>
      <c r="D19" s="11">
        <v>0</v>
      </c>
      <c r="E19" s="11">
        <v>0</v>
      </c>
    </row>
    <row r="20" spans="1:5" ht="18" customHeight="1">
      <c r="A20" s="10" t="s">
        <v>19</v>
      </c>
      <c r="B20" s="11">
        <f t="shared" si="0"/>
        <v>5000</v>
      </c>
      <c r="C20" s="11">
        <f>700000-690000-5000</f>
        <v>5000</v>
      </c>
      <c r="D20" s="11">
        <v>0</v>
      </c>
      <c r="E20" s="11">
        <v>0</v>
      </c>
    </row>
    <row r="21" spans="1:5" ht="24" customHeight="1">
      <c r="A21" s="10" t="s">
        <v>20</v>
      </c>
      <c r="B21" s="11">
        <f t="shared" si="0"/>
        <v>153700</v>
      </c>
      <c r="C21" s="11">
        <f>460000-71300-235000</f>
        <v>153700</v>
      </c>
      <c r="D21" s="11">
        <v>0</v>
      </c>
      <c r="E21" s="11">
        <v>0</v>
      </c>
    </row>
    <row r="22" spans="1:5" ht="99" customHeight="1">
      <c r="A22" s="10" t="s">
        <v>45</v>
      </c>
      <c r="B22" s="11">
        <f t="shared" si="0"/>
        <v>150000</v>
      </c>
      <c r="C22" s="11">
        <v>150000</v>
      </c>
      <c r="D22" s="11">
        <v>0</v>
      </c>
      <c r="E22" s="11">
        <v>0</v>
      </c>
    </row>
    <row r="23" spans="1:5" ht="118.5" customHeight="1">
      <c r="A23" s="10" t="s">
        <v>46</v>
      </c>
      <c r="B23" s="11">
        <f t="shared" si="0"/>
        <v>2200000</v>
      </c>
      <c r="C23" s="11">
        <v>2200000</v>
      </c>
      <c r="D23" s="11">
        <v>0</v>
      </c>
      <c r="E23" s="11">
        <v>0</v>
      </c>
    </row>
    <row r="24" spans="1:5" ht="78.75">
      <c r="A24" s="10" t="s">
        <v>47</v>
      </c>
      <c r="B24" s="11">
        <f t="shared" si="0"/>
        <v>200000</v>
      </c>
      <c r="C24" s="11">
        <v>200000</v>
      </c>
      <c r="D24" s="11">
        <v>0</v>
      </c>
      <c r="E24" s="11">
        <v>0</v>
      </c>
    </row>
    <row r="25" spans="1:5" ht="115.5" customHeight="1">
      <c r="A25" s="10" t="s">
        <v>42</v>
      </c>
      <c r="B25" s="11">
        <f t="shared" si="0"/>
        <v>200000</v>
      </c>
      <c r="C25" s="11">
        <v>200000</v>
      </c>
      <c r="D25" s="11">
        <v>0</v>
      </c>
      <c r="E25" s="11">
        <v>0</v>
      </c>
    </row>
    <row r="26" spans="1:5" ht="63">
      <c r="A26" s="10" t="s">
        <v>41</v>
      </c>
      <c r="B26" s="11">
        <f t="shared" si="0"/>
        <v>1500000</v>
      </c>
      <c r="C26" s="11">
        <v>1500000</v>
      </c>
      <c r="D26" s="11">
        <v>0</v>
      </c>
      <c r="E26" s="11">
        <v>0</v>
      </c>
    </row>
    <row r="27" spans="1:5" ht="78.75">
      <c r="A27" s="10" t="s">
        <v>21</v>
      </c>
      <c r="B27" s="11">
        <f t="shared" si="0"/>
        <v>2000000</v>
      </c>
      <c r="C27" s="11">
        <f>5000000-3000000</f>
        <v>2000000</v>
      </c>
      <c r="D27" s="11">
        <v>0</v>
      </c>
      <c r="E27" s="11">
        <v>0</v>
      </c>
    </row>
    <row r="28" spans="1:5" ht="61.5" customHeight="1">
      <c r="A28" s="10" t="s">
        <v>35</v>
      </c>
      <c r="B28" s="11">
        <f t="shared" si="0"/>
        <v>14320000</v>
      </c>
      <c r="C28" s="11">
        <f>10000000+4320000</f>
        <v>14320000</v>
      </c>
      <c r="D28" s="11">
        <v>0</v>
      </c>
      <c r="E28" s="11">
        <v>0</v>
      </c>
    </row>
    <row r="29" spans="1:5" ht="32.25" customHeight="1">
      <c r="A29" s="10" t="s">
        <v>22</v>
      </c>
      <c r="B29" s="11">
        <f t="shared" si="0"/>
        <v>450000</v>
      </c>
      <c r="C29" s="11">
        <f>200000+250000</f>
        <v>450000</v>
      </c>
      <c r="D29" s="11">
        <v>0</v>
      </c>
      <c r="E29" s="11">
        <v>0</v>
      </c>
    </row>
    <row r="30" spans="1:5" ht="47.25">
      <c r="A30" s="10" t="s">
        <v>37</v>
      </c>
      <c r="B30" s="11">
        <f t="shared" si="0"/>
        <v>600000</v>
      </c>
      <c r="C30" s="11">
        <f>200000+400000</f>
        <v>600000</v>
      </c>
      <c r="D30" s="11">
        <v>0</v>
      </c>
      <c r="E30" s="11">
        <v>0</v>
      </c>
    </row>
    <row r="31" spans="1:5" ht="48" customHeight="1">
      <c r="A31" s="10" t="s">
        <v>29</v>
      </c>
      <c r="B31" s="11">
        <f t="shared" si="0"/>
        <v>853000</v>
      </c>
      <c r="C31" s="11">
        <f>50000+930000-127000</f>
        <v>853000</v>
      </c>
      <c r="D31" s="11">
        <v>0</v>
      </c>
      <c r="E31" s="11">
        <v>0</v>
      </c>
    </row>
    <row r="32" spans="1:5" ht="72.75" customHeight="1">
      <c r="A32" s="10" t="s">
        <v>23</v>
      </c>
      <c r="B32" s="11">
        <f t="shared" si="0"/>
        <v>5000000</v>
      </c>
      <c r="C32" s="11">
        <v>5000000</v>
      </c>
      <c r="D32" s="11">
        <v>0</v>
      </c>
      <c r="E32" s="11">
        <v>0</v>
      </c>
    </row>
    <row r="33" spans="1:5" ht="89.25" customHeight="1">
      <c r="A33" s="19" t="s">
        <v>50</v>
      </c>
      <c r="B33" s="11">
        <f t="shared" si="0"/>
        <v>8695900.5099999998</v>
      </c>
      <c r="C33" s="11">
        <f>93147.51+C35</f>
        <v>8695900.5099999998</v>
      </c>
      <c r="D33" s="11">
        <v>0</v>
      </c>
      <c r="E33" s="11">
        <v>0</v>
      </c>
    </row>
    <row r="34" spans="1:5" ht="31.5">
      <c r="A34" s="20" t="s">
        <v>51</v>
      </c>
      <c r="B34" s="11">
        <f t="shared" si="0"/>
        <v>93147.51</v>
      </c>
      <c r="C34" s="11">
        <v>93147.51</v>
      </c>
      <c r="D34" s="11">
        <v>0</v>
      </c>
      <c r="E34" s="11">
        <v>0</v>
      </c>
    </row>
    <row r="35" spans="1:5" ht="15.75">
      <c r="A35" s="21" t="s">
        <v>49</v>
      </c>
      <c r="B35" s="11">
        <f t="shared" si="0"/>
        <v>8602753</v>
      </c>
      <c r="C35" s="11">
        <v>8602753</v>
      </c>
      <c r="D35" s="11">
        <v>0</v>
      </c>
      <c r="E35" s="11">
        <v>0</v>
      </c>
    </row>
    <row r="36" spans="1:5" ht="15.75">
      <c r="A36" s="10" t="s">
        <v>26</v>
      </c>
      <c r="B36" s="11">
        <f t="shared" si="0"/>
        <v>20000000</v>
      </c>
      <c r="C36" s="11">
        <v>20000000</v>
      </c>
      <c r="D36" s="11">
        <v>0</v>
      </c>
      <c r="E36" s="11">
        <v>0</v>
      </c>
    </row>
    <row r="37" spans="1:5" ht="63.75" customHeight="1">
      <c r="A37" s="10" t="s">
        <v>28</v>
      </c>
      <c r="B37" s="11">
        <f t="shared" si="0"/>
        <v>300000</v>
      </c>
      <c r="C37" s="11">
        <v>300000</v>
      </c>
      <c r="D37" s="11">
        <v>0</v>
      </c>
      <c r="E37" s="11">
        <v>0</v>
      </c>
    </row>
    <row r="38" spans="1:5" ht="63">
      <c r="A38" s="10" t="s">
        <v>27</v>
      </c>
      <c r="B38" s="11">
        <f t="shared" si="0"/>
        <v>300000</v>
      </c>
      <c r="C38" s="11">
        <v>300000</v>
      </c>
      <c r="D38" s="11">
        <v>0</v>
      </c>
      <c r="E38" s="11">
        <v>0</v>
      </c>
    </row>
    <row r="39" spans="1:5" ht="78.75">
      <c r="A39" s="10" t="s">
        <v>33</v>
      </c>
      <c r="B39" s="11">
        <f t="shared" si="0"/>
        <v>5000000</v>
      </c>
      <c r="C39" s="11">
        <v>5000000</v>
      </c>
      <c r="D39" s="11">
        <v>0</v>
      </c>
      <c r="E39" s="11">
        <v>0</v>
      </c>
    </row>
    <row r="40" spans="1:5" ht="31.5">
      <c r="A40" s="10" t="s">
        <v>34</v>
      </c>
      <c r="B40" s="11">
        <f t="shared" si="0"/>
        <v>200000</v>
      </c>
      <c r="C40" s="11">
        <v>200000</v>
      </c>
      <c r="D40" s="11">
        <v>0</v>
      </c>
      <c r="E40" s="11">
        <v>0</v>
      </c>
    </row>
    <row r="41" spans="1:5" ht="31.5">
      <c r="A41" s="10" t="s">
        <v>36</v>
      </c>
      <c r="B41" s="11">
        <f t="shared" si="0"/>
        <v>18840</v>
      </c>
      <c r="C41" s="11">
        <f>30000-11000-160</f>
        <v>18840</v>
      </c>
      <c r="D41" s="11">
        <v>0</v>
      </c>
      <c r="E41" s="11">
        <v>0</v>
      </c>
    </row>
    <row r="42" spans="1:5" ht="47.25">
      <c r="A42" s="10" t="s">
        <v>39</v>
      </c>
      <c r="B42" s="11">
        <f t="shared" si="0"/>
        <v>2000000</v>
      </c>
      <c r="C42" s="11">
        <v>2000000</v>
      </c>
      <c r="D42" s="11">
        <v>0</v>
      </c>
      <c r="E42" s="11">
        <v>0</v>
      </c>
    </row>
    <row r="43" spans="1:5" ht="50.25" customHeight="1">
      <c r="A43" s="10" t="s">
        <v>43</v>
      </c>
      <c r="B43" s="11">
        <f t="shared" si="0"/>
        <v>270000</v>
      </c>
      <c r="C43" s="11">
        <v>270000</v>
      </c>
      <c r="D43" s="11">
        <v>0</v>
      </c>
      <c r="E43" s="11">
        <v>0</v>
      </c>
    </row>
    <row r="44" spans="1:5" ht="94.5">
      <c r="A44" s="10" t="s">
        <v>40</v>
      </c>
      <c r="B44" s="11">
        <f t="shared" si="0"/>
        <v>300000</v>
      </c>
      <c r="C44" s="11">
        <v>300000</v>
      </c>
      <c r="D44" s="11">
        <v>0</v>
      </c>
      <c r="E44" s="11">
        <v>0</v>
      </c>
    </row>
    <row r="45" spans="1:5" ht="47.25">
      <c r="A45" s="10" t="s">
        <v>48</v>
      </c>
      <c r="B45" s="11">
        <f t="shared" si="0"/>
        <v>300000</v>
      </c>
      <c r="C45" s="11">
        <v>300000</v>
      </c>
      <c r="D45" s="11">
        <v>0</v>
      </c>
      <c r="E45" s="11">
        <v>0</v>
      </c>
    </row>
    <row r="46" spans="1:5" ht="31.5">
      <c r="A46" s="9" t="s">
        <v>9</v>
      </c>
      <c r="B46" s="11">
        <f t="shared" si="0"/>
        <v>290000</v>
      </c>
      <c r="C46" s="11">
        <f>170000+120000</f>
        <v>290000</v>
      </c>
      <c r="D46" s="11">
        <v>0</v>
      </c>
      <c r="E46" s="11">
        <v>0</v>
      </c>
    </row>
    <row r="47" spans="1:5" ht="19.5" customHeight="1">
      <c r="A47" s="12" t="s">
        <v>55</v>
      </c>
      <c r="B47" s="13">
        <f>SUM(C47:E47)</f>
        <v>14392057.18</v>
      </c>
      <c r="C47" s="13">
        <f>SUM(C48)</f>
        <v>14392057.18</v>
      </c>
      <c r="D47" s="13">
        <f t="shared" ref="D47:E47" si="1">SUM(D48)</f>
        <v>0</v>
      </c>
      <c r="E47" s="13">
        <f t="shared" si="1"/>
        <v>0</v>
      </c>
    </row>
    <row r="48" spans="1:5" ht="19.5" customHeight="1">
      <c r="A48" s="10" t="s">
        <v>17</v>
      </c>
      <c r="B48" s="11">
        <f>SUM(C48:E48)</f>
        <v>14392057.18</v>
      </c>
      <c r="C48" s="11">
        <f>8232928+2000000+14657074+5059144-453400-14604548-499140.82</f>
        <v>14392057.18</v>
      </c>
      <c r="D48" s="11">
        <v>0</v>
      </c>
      <c r="E48" s="11">
        <v>0</v>
      </c>
    </row>
    <row r="49" spans="1:5" ht="52.5" customHeight="1">
      <c r="A49" s="12" t="s">
        <v>54</v>
      </c>
      <c r="B49" s="13">
        <f>SUM(C49:E49)</f>
        <v>100000</v>
      </c>
      <c r="C49" s="13">
        <f>SUM(C50)</f>
        <v>100000</v>
      </c>
      <c r="D49" s="13">
        <f t="shared" ref="D49:E49" si="2">SUM(D50)</f>
        <v>0</v>
      </c>
      <c r="E49" s="13">
        <f t="shared" si="2"/>
        <v>0</v>
      </c>
    </row>
    <row r="50" spans="1:5" ht="33.75" customHeight="1">
      <c r="A50" s="10" t="s">
        <v>24</v>
      </c>
      <c r="B50" s="11">
        <f t="shared" ref="B50:B52" si="3">SUM(C50:E50)</f>
        <v>100000</v>
      </c>
      <c r="C50" s="11">
        <v>100000</v>
      </c>
      <c r="D50" s="11">
        <v>0</v>
      </c>
      <c r="E50" s="11">
        <v>0</v>
      </c>
    </row>
    <row r="51" spans="1:5" ht="33.75" customHeight="1">
      <c r="A51" s="12" t="s">
        <v>53</v>
      </c>
      <c r="B51" s="13">
        <f t="shared" si="3"/>
        <v>3511780</v>
      </c>
      <c r="C51" s="13">
        <f>C52</f>
        <v>3511780</v>
      </c>
      <c r="D51" s="13">
        <f t="shared" ref="D51:E51" si="4">D52</f>
        <v>0</v>
      </c>
      <c r="E51" s="13">
        <f t="shared" si="4"/>
        <v>0</v>
      </c>
    </row>
    <row r="52" spans="1:5" ht="94.5">
      <c r="A52" s="10" t="s">
        <v>57</v>
      </c>
      <c r="B52" s="11">
        <f t="shared" si="3"/>
        <v>3511780</v>
      </c>
      <c r="C52" s="11">
        <v>3511780</v>
      </c>
      <c r="D52" s="11">
        <v>0</v>
      </c>
      <c r="E52" s="11">
        <v>0</v>
      </c>
    </row>
    <row r="53" spans="1:5" ht="34.5" customHeight="1">
      <c r="A53" s="12" t="s">
        <v>52</v>
      </c>
      <c r="B53" s="13">
        <f>SUM(C53:E53)</f>
        <v>2380563</v>
      </c>
      <c r="C53" s="13">
        <f>SUM(C54:C56)</f>
        <v>2380563</v>
      </c>
      <c r="D53" s="13">
        <f t="shared" ref="D53:E53" si="5">SUM(D56)</f>
        <v>0</v>
      </c>
      <c r="E53" s="13">
        <f t="shared" si="5"/>
        <v>0</v>
      </c>
    </row>
    <row r="54" spans="1:5" ht="69" customHeight="1">
      <c r="A54" s="9" t="s">
        <v>38</v>
      </c>
      <c r="B54" s="11">
        <f>SUM(C54:E54)</f>
        <v>200000</v>
      </c>
      <c r="C54" s="11">
        <v>200000</v>
      </c>
      <c r="D54" s="11">
        <v>0</v>
      </c>
      <c r="E54" s="11">
        <v>0</v>
      </c>
    </row>
    <row r="55" spans="1:5" ht="110.25">
      <c r="A55" s="9" t="s">
        <v>58</v>
      </c>
      <c r="B55" s="11">
        <f>SUM(C55:E55)</f>
        <v>59330</v>
      </c>
      <c r="C55" s="11">
        <f>13730+31700+13900</f>
        <v>59330</v>
      </c>
      <c r="D55" s="11">
        <v>0</v>
      </c>
      <c r="E55" s="11">
        <v>0</v>
      </c>
    </row>
    <row r="56" spans="1:5" ht="66" customHeight="1">
      <c r="A56" s="9" t="s">
        <v>10</v>
      </c>
      <c r="B56" s="11">
        <f>SUM(C56:E56)</f>
        <v>2121233</v>
      </c>
      <c r="C56" s="11">
        <f>1922233+199000</f>
        <v>2121233</v>
      </c>
      <c r="D56" s="11">
        <v>0</v>
      </c>
      <c r="E56" s="11">
        <v>0</v>
      </c>
    </row>
    <row r="57" spans="1:5" ht="15.75">
      <c r="A57" s="14"/>
      <c r="B57" s="15"/>
      <c r="C57" s="15"/>
      <c r="D57" s="15"/>
      <c r="E57" s="15"/>
    </row>
    <row r="58" spans="1:5" ht="15.75">
      <c r="A58" s="14"/>
      <c r="B58" s="15"/>
      <c r="C58" s="15"/>
      <c r="D58" s="15"/>
      <c r="E58" s="15"/>
    </row>
    <row r="59" spans="1:5" ht="15.75">
      <c r="A59" s="14"/>
      <c r="B59" s="15"/>
      <c r="C59" s="15"/>
      <c r="D59" s="15"/>
      <c r="E59" s="15"/>
    </row>
    <row r="61" spans="1:5" ht="15" customHeight="1">
      <c r="A61" s="24" t="s">
        <v>25</v>
      </c>
      <c r="B61" s="18"/>
      <c r="C61" s="24" t="s">
        <v>32</v>
      </c>
      <c r="D61" s="24"/>
      <c r="E61" s="18"/>
    </row>
    <row r="62" spans="1:5" ht="15" customHeight="1">
      <c r="A62" s="24"/>
      <c r="B62" s="18"/>
      <c r="C62" s="24"/>
      <c r="D62" s="24"/>
      <c r="E62" s="18"/>
    </row>
    <row r="63" spans="1:5" ht="15" customHeight="1">
      <c r="A63" s="18"/>
      <c r="B63" s="18"/>
      <c r="C63" s="18"/>
      <c r="D63" s="18"/>
      <c r="E63" s="18"/>
    </row>
  </sheetData>
  <mergeCells count="4">
    <mergeCell ref="A4:E4"/>
    <mergeCell ref="A5:E5"/>
    <mergeCell ref="C61:D62"/>
    <mergeCell ref="A61:A62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differentFirst="1">
    <oddHeader xml:space="preserve">&amp;C&amp;P&amp;R&amp;"Times New Roman,курсив"&amp;14Продовження додатка </oddHeader>
  </headerFooter>
  <rowBreaks count="4" manualBreakCount="4">
    <brk id="17" max="4" man="1"/>
    <brk id="25" max="4" man="1"/>
    <brk id="35" max="4" man="1"/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2016-11-23T10:01:09Z</dcterms:modified>
</cp:coreProperties>
</file>